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FE File Server\Projects\Active\VA\Staunton, City of\CAD_RMS Consulting\Operations\Deliverables\Functional Requirements Matrix\"/>
    </mc:Choice>
  </mc:AlternateContent>
  <xr:revisionPtr revIDLastSave="0" documentId="13_ncr:1_{1A75E8C4-115E-4D04-BE21-3B1C3716A518}" xr6:coauthVersionLast="47" xr6:coauthVersionMax="47" xr10:uidLastSave="{00000000-0000-0000-0000-000000000000}"/>
  <workbookProtection workbookAlgorithmName="SHA-512" workbookHashValue="+rPzhYy9jn/1mkteBtorZ2yr2m1eiNclbZz8WnQZBPEMtXF6R0WCGxDj0EyoItZPrXMbHZSnesaj0Q6uEXA9bw==" workbookSaltValue="Ay/dB5Ab/bMopE7gL0UVNg==" workbookSpinCount="100000" lockStructure="1"/>
  <bookViews>
    <workbookView xWindow="28680" yWindow="-120" windowWidth="29040" windowHeight="15720" tabRatio="500" firstSheet="3" activeTab="4" xr2:uid="{00000000-000D-0000-FFFF-FFFF00000000}"/>
  </bookViews>
  <sheets>
    <sheet name="Evaluation Overview" sheetId="1" state="hidden" r:id="rId1"/>
    <sheet name="Support Data" sheetId="2" state="hidden" r:id="rId2"/>
    <sheet name="Removed" sheetId="3" state="hidden" r:id="rId3"/>
    <sheet name="Instructions" sheetId="4" r:id="rId4"/>
    <sheet name="General" sheetId="5" r:id="rId5"/>
    <sheet name="Cloud" sheetId="6" r:id="rId6"/>
    <sheet name="Premise" sheetId="7" r:id="rId7"/>
    <sheet name="Hardware" sheetId="8" state="hidden" r:id="rId8"/>
    <sheet name="Software" sheetId="9" r:id="rId9"/>
    <sheet name="Backup" sheetId="10" r:id="rId10"/>
    <sheet name="Client Devices" sheetId="11" r:id="rId11"/>
    <sheet name="Hardware Services" sheetId="12" r:id="rId12"/>
    <sheet name="Security" sheetId="13" r:id="rId13"/>
    <sheet name="Directory Services" sheetId="14" r:id="rId14"/>
    <sheet name="Auditing" sheetId="15" r:id="rId15"/>
    <sheet name="Terminology" sheetId="16" state="hidden" r:id="rId16"/>
    <sheet name="Template radio buttons" sheetId="17" state="hidden" r:id="rId17"/>
  </sheets>
  <externalReferences>
    <externalReference r:id="rId18"/>
    <externalReference r:id="rId19"/>
    <externalReference r:id="rId20"/>
    <externalReference r:id="rId21"/>
    <externalReference r:id="rId22"/>
    <externalReference r:id="rId23"/>
  </externalReferences>
  <definedNames>
    <definedName name="Availability" localSheetId="3">'[1]Support Data'!$A$55:$A$58</definedName>
    <definedName name="Availability" localSheetId="15">'[2]Support Data'!$A$48:$A$51</definedName>
    <definedName name="Availability">'Support Data'!$A$54:$A$57</definedName>
    <definedName name="Availability1" localSheetId="3">'[1]Support Data'!$A$55:$A$58</definedName>
    <definedName name="Availability1">'Support Data'!$A$54:$A$57</definedName>
    <definedName name="AvailabilityData" localSheetId="3">'[1]Support Data'!$A$55:$B$58</definedName>
    <definedName name="AvailabilityData" localSheetId="15">'[2]Support Data'!$A$48:$B$51</definedName>
    <definedName name="AvailabilityData">'Support Data'!$A$54:$B$57</definedName>
    <definedName name="cad_dm_score" localSheetId="0">[3]cad!#REF!</definedName>
    <definedName name="cad_g_range" localSheetId="0">#REF!</definedName>
    <definedName name="cad_g_score" localSheetId="0">[3]cad!#REF!</definedName>
    <definedName name="cad_or_range" localSheetId="0">#REF!</definedName>
    <definedName name="cad_or_score" localSheetId="0">[3]cad!#REF!</definedName>
    <definedName name="cad_rpt_range" localSheetId="0">#REF!</definedName>
    <definedName name="cad_rpt_score" localSheetId="0">[3]cad!#REF!</definedName>
    <definedName name="cad_sc_range" localSheetId="0">#REF!</definedName>
    <definedName name="cad_sc_score" localSheetId="0">[3]cad!#REF!</definedName>
    <definedName name="cad_sec_range" localSheetId="0">#REF!</definedName>
    <definedName name="cad_sec_score" localSheetId="0">[3]cad!#REF!</definedName>
    <definedName name="common_b_range" localSheetId="0">#REF!</definedName>
    <definedName name="common_b_score" localSheetId="0">[3]system!#REF!</definedName>
    <definedName name="common_dm_range" localSheetId="0">[3]system!#REF!</definedName>
    <definedName name="common_dm_score" localSheetId="0">[3]system!#REF!</definedName>
    <definedName name="common_or_range" localSheetId="0">#REF!</definedName>
    <definedName name="common_or_score" localSheetId="0">[3]system!#REF!</definedName>
    <definedName name="common_rpt_range" localSheetId="0">[3]system!#REF!</definedName>
    <definedName name="common_rpt_score" localSheetId="0">[3]system!#REF!</definedName>
    <definedName name="common_sc_range" localSheetId="0">#REF!</definedName>
    <definedName name="common_sc_score" localSheetId="0">[3]system!#REF!</definedName>
    <definedName name="common_sec_range" localSheetId="0">#REF!</definedName>
    <definedName name="common_sec_score" localSheetId="0">[3]system!#REF!</definedName>
    <definedName name="Display_EMS" localSheetId="0">#REF!</definedName>
    <definedName name="Display_Field_Reporting" localSheetId="0">#REF!</definedName>
    <definedName name="Display_Supervisory" localSheetId="0">[4]CAD!#REF!</definedName>
    <definedName name="em_b_range" localSheetId="0">#REF!</definedName>
    <definedName name="em_b_score" localSheetId="0">'[3]equipment &amp; maintenance'!#REF!</definedName>
    <definedName name="EMS" localSheetId="0">#REF!</definedName>
    <definedName name="ems_b_range" localSheetId="0">#REF!</definedName>
    <definedName name="ems_b_score" localSheetId="0">'[3]ems rms'!#REF!</definedName>
    <definedName name="Field_Reporting" localSheetId="0">#REF!</definedName>
    <definedName name="Frequency">'[2]Support Data'!$A$63:$A$66</definedName>
    <definedName name="frms_b_score" localSheetId="0">'[3]f rms'!#REF!</definedName>
    <definedName name="frms_g_range" localSheetId="0">'[5]fire rms general'!#REF!</definedName>
    <definedName name="frms_g_score" localSheetId="0">'[3]f rms'!#REF!</definedName>
    <definedName name="frms_mli_range" localSheetId="0">'[5]fire rms general'!#REF!</definedName>
    <definedName name="frms_mli_score" localSheetId="0">'[3]f rms'!#REF!</definedName>
    <definedName name="frms_mni_range" localSheetId="0">'[5]fire rms general'!#REF!</definedName>
    <definedName name="frms_mni_score" localSheetId="0">'[3]f rms'!#REF!</definedName>
    <definedName name="frms_mvi_range" localSheetId="0">'[5]fire rms general'!#REF!</definedName>
    <definedName name="frms_mvi_score" localSheetId="0">'[3]f rms'!#REF!</definedName>
    <definedName name="frms_rpt_range" localSheetId="0">'[5]fire rms general'!#REF!</definedName>
    <definedName name="frms_rpt_score" localSheetId="0">'[3]f rms'!#REF!</definedName>
    <definedName name="frms_sec_score" localSheetId="0">'[3]f rms'!#REF!</definedName>
    <definedName name="gis_b_range" localSheetId="0">#REF!</definedName>
    <definedName name="gis_b_score" localSheetId="0">[3]gis!#REF!</definedName>
    <definedName name="gis_or_range" localSheetId="0">#REF!</definedName>
    <definedName name="gis_or_score" localSheetId="0">[3]gis!#REF!</definedName>
    <definedName name="gis_rpt_range" localSheetId="0">#REF!</definedName>
    <definedName name="gis_rpt_score" localSheetId="0">[3]gis!#REF!</definedName>
    <definedName name="gis_sec_range" localSheetId="0">#REF!</definedName>
    <definedName name="gis_sec_score" localSheetId="0">[3]gis!#REF!</definedName>
    <definedName name="hydrants_b_range" localSheetId="0">#REF!</definedName>
    <definedName name="hydrants_b_score" localSheetId="0">[3]hydrants!#REF!</definedName>
    <definedName name="ID_Range_Field_Reporting" localSheetId="0">#REF!</definedName>
    <definedName name="Impact">'[2]Support Data'!$A$58:$A$60</definedName>
    <definedName name="inspections_b_range" localSheetId="0">#REF!</definedName>
    <definedName name="inspections_b_score" localSheetId="0">[3]inspections!#REF!</definedName>
    <definedName name="interfaces_or_range" localSheetId="0">#REF!</definedName>
    <definedName name="interfaces_or_score" localSheetId="0">[3]interfaces!#REF!</definedName>
    <definedName name="interfaces_sc_range" localSheetId="0">#REF!</definedName>
    <definedName name="interfaces_sc_score" localSheetId="0">[3]interfaces!#REF!</definedName>
    <definedName name="investigations_b_range" localSheetId="0">#REF!</definedName>
    <definedName name="investigations_b_score" localSheetId="0">[3]investigations!#REF!</definedName>
    <definedName name="mdd_avl_range" localSheetId="0">#REF!</definedName>
    <definedName name="mdd_avl_score" localSheetId="0">'[3]mdd-field rpting-avl'!#REF!</definedName>
    <definedName name="mdd_b_range" localSheetId="0">#REF!</definedName>
    <definedName name="mdd_b_score" localSheetId="0">'[3]mdd-field rpting-avl'!#REF!</definedName>
    <definedName name="mdd_dm_range" localSheetId="0">#REF!</definedName>
    <definedName name="mdd_dm_score" localSheetId="0">'[3]mdd-field rpting-avl'!#REF!</definedName>
    <definedName name="mdd_fld_range" localSheetId="0">#REF!</definedName>
    <definedName name="mdd_fld_score" localSheetId="0">'[3]mdd-field rpting-avl'!#REF!</definedName>
    <definedName name="mdd_g_range" localSheetId="0">#REF!</definedName>
    <definedName name="mdd_g_score" localSheetId="0">'[3]mdd-field rpting-avl'!#REF!</definedName>
    <definedName name="mdd_mob_range" localSheetId="0">#REF!</definedName>
    <definedName name="mdd_mob_score" localSheetId="0">'[3]mdd-field rpting-avl'!#REF!</definedName>
    <definedName name="mdd_or_range" localSheetId="0">#REF!</definedName>
    <definedName name="mdd_or_score" localSheetId="0">'[3]mdd-field rpting-avl'!#REF!</definedName>
    <definedName name="mdd_sc_range" localSheetId="0">#REF!</definedName>
    <definedName name="mdd_sc_score" localSheetId="0">'[3]mdd-field rpting-avl'!#REF!</definedName>
    <definedName name="mdd_sec_range" localSheetId="0">#REF!</definedName>
    <definedName name="mdd_sec_score" localSheetId="0">'[3]mdd-field rpting-avl'!#REF!</definedName>
    <definedName name="nfirs_b_range" localSheetId="0">#REF!</definedName>
    <definedName name="nfirs_b_score" localSheetId="0">[3]nfirs!#REF!</definedName>
    <definedName name="permits_b_range" localSheetId="0">#REF!</definedName>
    <definedName name="permits_b_score" localSheetId="0">[3]permits!#REF!</definedName>
    <definedName name="Range_EMS" localSheetId="0">#REF!</definedName>
    <definedName name="Range_Field_Reporting" localSheetId="0">#REF!</definedName>
    <definedName name="Range_FRMS_LastCell" localSheetId="0">#REF!</definedName>
    <definedName name="Range_MDC_LastCell" localSheetId="0">#REF!</definedName>
    <definedName name="Range_MVI" localSheetId="0">#REF!</definedName>
    <definedName name="Range_Other_Modules" localSheetId="0">#REF!</definedName>
    <definedName name="Range_Queries" localSheetId="0">#REF!</definedName>
    <definedName name="Score_CAD" localSheetId="0">#REF!</definedName>
    <definedName name="Score_Common" localSheetId="0">#REF!</definedName>
    <definedName name="Score_CPE" localSheetId="0">#REF!</definedName>
    <definedName name="Score_EMS" localSheetId="0">#REF!</definedName>
    <definedName name="Score_Field_Reporting" localSheetId="0">#REF!</definedName>
    <definedName name="Score_FRMS" localSheetId="0">#REF!</definedName>
    <definedName name="Score_GIS" localSheetId="0">#REF!</definedName>
    <definedName name="Score_Interface" localSheetId="0">#REF!</definedName>
    <definedName name="Score_LRMS" localSheetId="0">#REF!</definedName>
    <definedName name="Score_MDC" localSheetId="0">#REF!</definedName>
    <definedName name="Score_Other_Modules" localSheetId="0">#REF!</definedName>
    <definedName name="Score_Queries" localSheetId="0">#REF!</definedName>
    <definedName name="Score_RMS" localSheetId="0">#REF!</definedName>
    <definedName name="Score_Supervisory" localSheetId="0">[4]CAD!#REF!</definedName>
    <definedName name="specdata" localSheetId="3">'[1]Support Data'!$A$6:$B$9</definedName>
    <definedName name="specdata" localSheetId="15">'[2]Support Data'!$A$5:$B$8</definedName>
    <definedName name="specdata">'Support Data'!$A$6:$B$9</definedName>
    <definedName name="SpecType" localSheetId="3">'[1]Support Data'!$A$6:$A$9</definedName>
    <definedName name="SpecType" localSheetId="15">'[2]Support Data'!$A$5:$A$8</definedName>
    <definedName name="SpecType">'Support Data'!$A$6:$A$9</definedName>
    <definedName name="staff_b_range" localSheetId="0">#REF!</definedName>
    <definedName name="staff_b_score" localSheetId="0">'[3]staffing '!#REF!</definedName>
    <definedName name="Terms" localSheetId="0">#REF!</definedName>
    <definedName name="train_b_range" localSheetId="0">#REF!</definedName>
    <definedName name="train_b_score" localSheetId="0">'[3]personnel &amp; training'!#REF!</definedName>
    <definedName name="X">'[6]Support Data'!$A$6:$B$9</definedName>
    <definedName name="Yes_No">'Support Data'!$F$5:$F$8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2" i="2" l="1"/>
  <c r="I12" i="2"/>
  <c r="H12" i="2"/>
  <c r="G12" i="2"/>
  <c r="F12" i="2"/>
  <c r="J11" i="2"/>
  <c r="I11" i="2"/>
  <c r="H11" i="2"/>
  <c r="G11" i="2"/>
  <c r="F11" i="2"/>
  <c r="F61" i="1"/>
  <c r="F60" i="1"/>
  <c r="H61" i="1"/>
  <c r="G61" i="1"/>
  <c r="H60" i="1"/>
  <c r="G60" i="1"/>
  <c r="H73" i="1"/>
  <c r="G73" i="1"/>
  <c r="F73" i="1"/>
  <c r="E73" i="1"/>
  <c r="H74" i="1"/>
  <c r="G74" i="1"/>
  <c r="F74" i="1"/>
  <c r="E74" i="1"/>
  <c r="E61" i="1"/>
  <c r="E60" i="1"/>
  <c r="H10" i="14"/>
  <c r="H48" i="1" s="1"/>
  <c r="H9" i="14"/>
  <c r="G48" i="1" s="1"/>
  <c r="H8" i="14"/>
  <c r="F48" i="1" s="1"/>
  <c r="H7" i="14"/>
  <c r="E48" i="1" s="1"/>
  <c r="H18" i="14"/>
  <c r="H17" i="14"/>
  <c r="H16" i="14"/>
  <c r="H15" i="14"/>
  <c r="H14" i="14"/>
  <c r="H13" i="14"/>
  <c r="H12" i="14"/>
  <c r="H11" i="14"/>
  <c r="H18" i="13"/>
  <c r="H17" i="13"/>
  <c r="H16" i="13"/>
  <c r="H15" i="13"/>
  <c r="H14" i="13"/>
  <c r="H13" i="13"/>
  <c r="H12" i="13"/>
  <c r="H11" i="13"/>
  <c r="H10" i="13"/>
  <c r="H47" i="1" s="1"/>
  <c r="H9" i="13"/>
  <c r="G47" i="1" s="1"/>
  <c r="H8" i="13"/>
  <c r="F47" i="1" s="1"/>
  <c r="H7" i="13"/>
  <c r="E47" i="1" s="1"/>
  <c r="H35" i="1"/>
  <c r="G35" i="1"/>
  <c r="F35" i="1"/>
  <c r="E35" i="1"/>
  <c r="D35" i="1"/>
  <c r="C74" i="1"/>
  <c r="C73" i="1"/>
  <c r="C61" i="1"/>
  <c r="C60" i="1"/>
  <c r="C48" i="1"/>
  <c r="C47" i="1"/>
  <c r="H34" i="1"/>
  <c r="G34" i="1"/>
  <c r="F34" i="1"/>
  <c r="E34" i="1"/>
  <c r="D34" i="1"/>
  <c r="C35" i="1"/>
  <c r="C34" i="1"/>
  <c r="E22" i="1"/>
  <c r="D22" i="1"/>
  <c r="D21" i="1"/>
  <c r="E21" i="1"/>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5" i="13"/>
  <c r="A4" i="13"/>
  <c r="I123" i="13"/>
  <c r="I122" i="13"/>
  <c r="I121" i="13"/>
  <c r="I120" i="13"/>
  <c r="I119" i="13"/>
  <c r="I118" i="13"/>
  <c r="I117" i="13"/>
  <c r="K117" i="13" s="1"/>
  <c r="I116" i="13"/>
  <c r="K116" i="13" s="1"/>
  <c r="I115" i="13"/>
  <c r="I114" i="13"/>
  <c r="I113" i="13"/>
  <c r="I112" i="13"/>
  <c r="K112" i="13" s="1"/>
  <c r="I111" i="13"/>
  <c r="I110" i="13"/>
  <c r="K110" i="13" s="1"/>
  <c r="I109" i="13"/>
  <c r="I108" i="13"/>
  <c r="I107" i="13"/>
  <c r="I106" i="13"/>
  <c r="I105" i="13"/>
  <c r="I104" i="13"/>
  <c r="K104" i="13" s="1"/>
  <c r="I103" i="13"/>
  <c r="K103" i="13" s="1"/>
  <c r="I102" i="13"/>
  <c r="K102" i="13" s="1"/>
  <c r="I101" i="13"/>
  <c r="I100" i="13"/>
  <c r="I99" i="13"/>
  <c r="I98" i="13"/>
  <c r="K98" i="13" s="1"/>
  <c r="I97" i="13"/>
  <c r="I96" i="13"/>
  <c r="K96" i="13" s="1"/>
  <c r="I95" i="13"/>
  <c r="K95" i="13" s="1"/>
  <c r="I94" i="13"/>
  <c r="I93" i="13"/>
  <c r="I92" i="13"/>
  <c r="I91" i="13"/>
  <c r="I90" i="13"/>
  <c r="I89" i="13"/>
  <c r="I88" i="13"/>
  <c r="K88" i="13" s="1"/>
  <c r="I87" i="13"/>
  <c r="K87" i="13" s="1"/>
  <c r="I86" i="13"/>
  <c r="I85" i="13"/>
  <c r="I84" i="13"/>
  <c r="K84" i="13" s="1"/>
  <c r="I83" i="13"/>
  <c r="I82" i="13"/>
  <c r="I81" i="13"/>
  <c r="K81" i="13" s="1"/>
  <c r="I80" i="13"/>
  <c r="K80" i="13" s="1"/>
  <c r="I79" i="13"/>
  <c r="I78" i="13"/>
  <c r="I77" i="13"/>
  <c r="I76" i="13"/>
  <c r="I75" i="13"/>
  <c r="I74" i="13"/>
  <c r="I73" i="13"/>
  <c r="I72" i="13"/>
  <c r="I71" i="13"/>
  <c r="I70" i="13"/>
  <c r="I69" i="13"/>
  <c r="I68" i="13"/>
  <c r="I67" i="13"/>
  <c r="K67" i="13" s="1"/>
  <c r="I66" i="13"/>
  <c r="K66" i="13" s="1"/>
  <c r="I65" i="13"/>
  <c r="I64" i="13"/>
  <c r="I63" i="13"/>
  <c r="K63" i="13" s="1"/>
  <c r="I62" i="13"/>
  <c r="K62" i="13" s="1"/>
  <c r="I61" i="13"/>
  <c r="K61" i="13" s="1"/>
  <c r="I60" i="13"/>
  <c r="K60" i="13" s="1"/>
  <c r="I59" i="13"/>
  <c r="K59" i="13" s="1"/>
  <c r="I58" i="13"/>
  <c r="K58" i="13" s="1"/>
  <c r="I57" i="13"/>
  <c r="I56" i="13"/>
  <c r="I55" i="13"/>
  <c r="I54" i="13"/>
  <c r="I53" i="13"/>
  <c r="K53" i="13" s="1"/>
  <c r="I52" i="13"/>
  <c r="K52" i="13" s="1"/>
  <c r="I51" i="13"/>
  <c r="I50" i="13"/>
  <c r="I49" i="13"/>
  <c r="I48" i="13"/>
  <c r="K48" i="13" s="1"/>
  <c r="I47" i="13"/>
  <c r="I46" i="13"/>
  <c r="I45" i="13"/>
  <c r="K45" i="13" s="1"/>
  <c r="I44" i="13"/>
  <c r="I43" i="13"/>
  <c r="K43" i="13" s="1"/>
  <c r="I42" i="13"/>
  <c r="I41" i="13"/>
  <c r="I39" i="13"/>
  <c r="K39" i="13" s="1"/>
  <c r="I38" i="13"/>
  <c r="I37" i="13"/>
  <c r="K37" i="13" s="1"/>
  <c r="I36" i="13"/>
  <c r="K36" i="13" s="1"/>
  <c r="I35" i="13"/>
  <c r="I34" i="13"/>
  <c r="I33" i="13"/>
  <c r="I32" i="13"/>
  <c r="I31" i="13"/>
  <c r="I30" i="13"/>
  <c r="I29" i="13"/>
  <c r="I28" i="13"/>
  <c r="I27" i="13"/>
  <c r="I26" i="13"/>
  <c r="I25" i="13"/>
  <c r="K25" i="13" s="1"/>
  <c r="I24" i="13"/>
  <c r="K24" i="13" s="1"/>
  <c r="I23" i="13"/>
  <c r="K23" i="13" s="1"/>
  <c r="I21" i="13"/>
  <c r="I20" i="13"/>
  <c r="K20" i="13" s="1"/>
  <c r="I19" i="13"/>
  <c r="I18" i="13"/>
  <c r="I16" i="13"/>
  <c r="I15" i="13"/>
  <c r="K15" i="13" s="1"/>
  <c r="I14" i="13"/>
  <c r="I12" i="13"/>
  <c r="I11" i="13"/>
  <c r="I10" i="13"/>
  <c r="I9" i="13"/>
  <c r="I8" i="13"/>
  <c r="I7" i="13"/>
  <c r="I5" i="13"/>
  <c r="K5" i="13" s="1"/>
  <c r="I4" i="13"/>
  <c r="K4" i="13" s="1"/>
  <c r="J49" i="14"/>
  <c r="J48" i="14"/>
  <c r="J47" i="14"/>
  <c r="J45" i="14"/>
  <c r="J44" i="14"/>
  <c r="J43" i="14"/>
  <c r="J42" i="14"/>
  <c r="J41" i="14"/>
  <c r="J40" i="14"/>
  <c r="J39" i="14"/>
  <c r="J37" i="14"/>
  <c r="J36" i="14"/>
  <c r="J35" i="14"/>
  <c r="J34" i="14"/>
  <c r="J33" i="14"/>
  <c r="J32" i="14"/>
  <c r="J31" i="14"/>
  <c r="J30" i="14"/>
  <c r="J29" i="14"/>
  <c r="J28" i="14"/>
  <c r="J27" i="14"/>
  <c r="J26" i="14"/>
  <c r="J25" i="14"/>
  <c r="J24" i="14"/>
  <c r="J23" i="14"/>
  <c r="J22" i="14"/>
  <c r="J21" i="14"/>
  <c r="J20" i="14"/>
  <c r="J19" i="14"/>
  <c r="J18" i="14"/>
  <c r="J17" i="14"/>
  <c r="J16" i="14"/>
  <c r="J15" i="14"/>
  <c r="J13" i="14"/>
  <c r="J12" i="14"/>
  <c r="J11" i="14"/>
  <c r="J10" i="14"/>
  <c r="J9" i="14"/>
  <c r="J8" i="14"/>
  <c r="J7" i="14"/>
  <c r="J6" i="14"/>
  <c r="J5" i="14"/>
  <c r="J4" i="14"/>
  <c r="J8" i="12"/>
  <c r="J7" i="12"/>
  <c r="J6" i="12"/>
  <c r="J5" i="12"/>
  <c r="I49" i="14"/>
  <c r="I48" i="14"/>
  <c r="I47" i="14"/>
  <c r="I45" i="14"/>
  <c r="I44" i="14"/>
  <c r="I43" i="14"/>
  <c r="I42" i="14"/>
  <c r="I41" i="14"/>
  <c r="I40" i="14"/>
  <c r="I39" i="14"/>
  <c r="I37" i="14"/>
  <c r="K37" i="14" s="1"/>
  <c r="I36" i="14"/>
  <c r="I35" i="14"/>
  <c r="I34" i="14"/>
  <c r="I33" i="14"/>
  <c r="I32" i="14"/>
  <c r="I31" i="14"/>
  <c r="I30" i="14"/>
  <c r="I29" i="14"/>
  <c r="I28" i="14"/>
  <c r="I27" i="14"/>
  <c r="I26" i="14"/>
  <c r="I25" i="14"/>
  <c r="I24" i="14"/>
  <c r="I23" i="14"/>
  <c r="I22" i="14"/>
  <c r="K22" i="14" s="1"/>
  <c r="I21" i="14"/>
  <c r="I20" i="14"/>
  <c r="K20" i="14" s="1"/>
  <c r="I19" i="14"/>
  <c r="I18" i="14"/>
  <c r="I17" i="14"/>
  <c r="I16" i="14"/>
  <c r="I15" i="14"/>
  <c r="I13" i="14"/>
  <c r="K13" i="14" s="1"/>
  <c r="I12" i="14"/>
  <c r="I11" i="14"/>
  <c r="I10" i="14"/>
  <c r="I9" i="14"/>
  <c r="I8" i="14"/>
  <c r="I7" i="14"/>
  <c r="I6" i="14"/>
  <c r="I5" i="14"/>
  <c r="I4" i="14"/>
  <c r="H2" i="13"/>
  <c r="J123" i="13"/>
  <c r="K123" i="13"/>
  <c r="K122" i="13"/>
  <c r="J122" i="13"/>
  <c r="J121" i="13"/>
  <c r="K121" i="13"/>
  <c r="J119" i="13"/>
  <c r="K119" i="13"/>
  <c r="J118" i="13"/>
  <c r="K118" i="13"/>
  <c r="J117" i="13"/>
  <c r="J116" i="13"/>
  <c r="K115" i="13"/>
  <c r="J115" i="13"/>
  <c r="J114" i="13"/>
  <c r="J112" i="13"/>
  <c r="J111" i="13"/>
  <c r="J110" i="13"/>
  <c r="J108" i="13"/>
  <c r="K108" i="13"/>
  <c r="J107" i="13"/>
  <c r="K107" i="13" s="1"/>
  <c r="J105" i="13"/>
  <c r="K105" i="13" s="1"/>
  <c r="J104" i="13"/>
  <c r="J103" i="13"/>
  <c r="J102" i="13"/>
  <c r="J101" i="13"/>
  <c r="K101" i="13"/>
  <c r="J100" i="13"/>
  <c r="K100" i="13" s="1"/>
  <c r="J98" i="13"/>
  <c r="J97" i="13"/>
  <c r="K97" i="13"/>
  <c r="J96" i="13"/>
  <c r="J95" i="13"/>
  <c r="J94" i="13"/>
  <c r="K94" i="13"/>
  <c r="J93" i="13"/>
  <c r="K93" i="13"/>
  <c r="J92" i="13"/>
  <c r="K92" i="13"/>
  <c r="J88" i="13"/>
  <c r="J87" i="13"/>
  <c r="K86" i="13"/>
  <c r="J86" i="13"/>
  <c r="J85" i="13"/>
  <c r="J84" i="13"/>
  <c r="J83" i="13"/>
  <c r="J81" i="13"/>
  <c r="J80" i="13"/>
  <c r="J79" i="13"/>
  <c r="K79" i="13" s="1"/>
  <c r="J78" i="13"/>
  <c r="K78" i="13" s="1"/>
  <c r="J77" i="13"/>
  <c r="K77" i="13"/>
  <c r="J75" i="13"/>
  <c r="K75" i="13"/>
  <c r="J73" i="13"/>
  <c r="K73" i="13"/>
  <c r="J72" i="13"/>
  <c r="K72" i="13"/>
  <c r="J70" i="13"/>
  <c r="K70" i="13" s="1"/>
  <c r="J69" i="13"/>
  <c r="K69" i="13"/>
  <c r="J67" i="13"/>
  <c r="J66" i="13"/>
  <c r="J63" i="13"/>
  <c r="J62" i="13"/>
  <c r="J61" i="13"/>
  <c r="J60" i="13"/>
  <c r="J59" i="13"/>
  <c r="J58" i="13"/>
  <c r="K57" i="13"/>
  <c r="J57" i="13"/>
  <c r="J56" i="13"/>
  <c r="K56" i="13" s="1"/>
  <c r="J55" i="13"/>
  <c r="K55" i="13"/>
  <c r="J54" i="13"/>
  <c r="K54" i="13" s="1"/>
  <c r="J53" i="13"/>
  <c r="J52" i="13"/>
  <c r="J51" i="13"/>
  <c r="J50" i="13"/>
  <c r="K50" i="13" s="1"/>
  <c r="J49" i="13"/>
  <c r="K49" i="13"/>
  <c r="J48" i="13"/>
  <c r="J47" i="13"/>
  <c r="K47" i="13"/>
  <c r="J45" i="13"/>
  <c r="J44" i="13"/>
  <c r="J43" i="13"/>
  <c r="J42" i="13"/>
  <c r="K42" i="13"/>
  <c r="J41" i="13"/>
  <c r="K41" i="13"/>
  <c r="J39" i="13"/>
  <c r="J37" i="13"/>
  <c r="J36" i="13"/>
  <c r="J35" i="13"/>
  <c r="K35" i="13"/>
  <c r="K34" i="13"/>
  <c r="J34" i="13"/>
  <c r="K33" i="13"/>
  <c r="J33" i="13"/>
  <c r="J32" i="13"/>
  <c r="K32" i="13" s="1"/>
  <c r="J31" i="13"/>
  <c r="K31" i="13"/>
  <c r="J30" i="13"/>
  <c r="K30" i="13" s="1"/>
  <c r="J28" i="13"/>
  <c r="K28" i="13"/>
  <c r="J27" i="13"/>
  <c r="K27" i="13" s="1"/>
  <c r="J26" i="13"/>
  <c r="K26" i="13" s="1"/>
  <c r="J25" i="13"/>
  <c r="J24" i="13"/>
  <c r="J23" i="13"/>
  <c r="J21" i="13"/>
  <c r="J20" i="13"/>
  <c r="J19" i="13"/>
  <c r="K19" i="13"/>
  <c r="J18" i="13"/>
  <c r="K18" i="13"/>
  <c r="J16" i="13"/>
  <c r="J15" i="13"/>
  <c r="K12" i="13"/>
  <c r="J12" i="13"/>
  <c r="K11" i="13"/>
  <c r="J11" i="13"/>
  <c r="J10" i="13"/>
  <c r="K10" i="13"/>
  <c r="J9" i="13"/>
  <c r="K9" i="13"/>
  <c r="J8" i="13"/>
  <c r="K8" i="13"/>
  <c r="J7" i="13"/>
  <c r="K7" i="13"/>
  <c r="H6" i="13"/>
  <c r="J5" i="13"/>
  <c r="H5" i="13"/>
  <c r="J4" i="13"/>
  <c r="H4" i="13"/>
  <c r="H3" i="13"/>
  <c r="K1" i="13"/>
  <c r="J1" i="13"/>
  <c r="I1" i="13"/>
  <c r="H1" i="13"/>
  <c r="H2" i="14"/>
  <c r="A4" i="14"/>
  <c r="A5" i="14"/>
  <c r="A6" i="14"/>
  <c r="A7" i="14"/>
  <c r="A8" i="14"/>
  <c r="A9" i="14"/>
  <c r="A10" i="14"/>
  <c r="A11" i="14"/>
  <c r="A12" i="14"/>
  <c r="A13" i="14"/>
  <c r="A15" i="14"/>
  <c r="A16" i="14"/>
  <c r="A17" i="14"/>
  <c r="A18" i="14"/>
  <c r="A19" i="14"/>
  <c r="A20" i="14"/>
  <c r="A21" i="14"/>
  <c r="A22" i="14"/>
  <c r="A23" i="14"/>
  <c r="A24" i="14"/>
  <c r="A25" i="14"/>
  <c r="A26" i="14"/>
  <c r="A27" i="14"/>
  <c r="A28" i="14"/>
  <c r="A29" i="14"/>
  <c r="A30" i="14"/>
  <c r="A31" i="14"/>
  <c r="A32" i="14"/>
  <c r="A33" i="14"/>
  <c r="A34" i="14"/>
  <c r="A35" i="14"/>
  <c r="A36" i="14"/>
  <c r="A37" i="14"/>
  <c r="A39" i="14"/>
  <c r="A40" i="14"/>
  <c r="A41" i="14"/>
  <c r="A42" i="14"/>
  <c r="A43" i="14"/>
  <c r="A44" i="14"/>
  <c r="A45" i="14"/>
  <c r="A47" i="14"/>
  <c r="A48" i="14"/>
  <c r="A49" i="14"/>
  <c r="H1" i="14"/>
  <c r="I1" i="14"/>
  <c r="J1" i="14"/>
  <c r="K1" i="14"/>
  <c r="E68" i="1"/>
  <c r="H2" i="12"/>
  <c r="H18" i="12"/>
  <c r="H17" i="12"/>
  <c r="H16" i="12"/>
  <c r="H15" i="12"/>
  <c r="H14" i="12"/>
  <c r="H13" i="12"/>
  <c r="H12" i="12"/>
  <c r="H11" i="12"/>
  <c r="H10" i="12"/>
  <c r="H9" i="12"/>
  <c r="H8" i="12"/>
  <c r="H7" i="12"/>
  <c r="H2" i="11"/>
  <c r="K21" i="13" l="1"/>
  <c r="K111" i="13"/>
  <c r="K16" i="13"/>
  <c r="K44" i="13"/>
  <c r="K51" i="13"/>
  <c r="K114" i="13"/>
  <c r="K83" i="13"/>
  <c r="K85" i="13"/>
  <c r="K18" i="14"/>
  <c r="K10" i="14"/>
  <c r="K2" i="13"/>
  <c r="K45" i="14"/>
  <c r="K32" i="14"/>
  <c r="K42" i="14"/>
  <c r="K9" i="14"/>
  <c r="K19" i="14"/>
  <c r="K40" i="14"/>
  <c r="K49" i="14"/>
  <c r="K25" i="14"/>
  <c r="K15" i="14"/>
  <c r="K16" i="14"/>
  <c r="K28" i="14"/>
  <c r="K39" i="14"/>
  <c r="K6" i="14"/>
  <c r="K17" i="14"/>
  <c r="K35" i="14"/>
  <c r="K30" i="14"/>
  <c r="K4" i="14"/>
  <c r="K29" i="14"/>
  <c r="K11" i="14"/>
  <c r="K48" i="14"/>
  <c r="K47" i="14"/>
  <c r="K26" i="14"/>
  <c r="K27" i="14"/>
  <c r="K41" i="14"/>
  <c r="K44" i="14"/>
  <c r="K34" i="14"/>
  <c r="K24" i="14"/>
  <c r="K43" i="14"/>
  <c r="K23" i="14"/>
  <c r="K7" i="14"/>
  <c r="K31" i="14"/>
  <c r="K8" i="14"/>
  <c r="K36" i="14"/>
  <c r="K12" i="14"/>
  <c r="K21" i="14"/>
  <c r="K5" i="14"/>
  <c r="K33" i="14"/>
  <c r="E1" i="17"/>
  <c r="D1" i="17"/>
  <c r="J73" i="15"/>
  <c r="I73" i="15"/>
  <c r="K73" i="15" s="1"/>
  <c r="A73" i="15"/>
  <c r="J72" i="15"/>
  <c r="I72" i="15"/>
  <c r="A72" i="15"/>
  <c r="J71" i="15"/>
  <c r="I71" i="15"/>
  <c r="K71" i="15" s="1"/>
  <c r="A71" i="15"/>
  <c r="K70" i="15"/>
  <c r="J70" i="15"/>
  <c r="I70" i="15"/>
  <c r="A70" i="15"/>
  <c r="J69" i="15"/>
  <c r="I69" i="15"/>
  <c r="A69" i="15"/>
  <c r="J68" i="15"/>
  <c r="I68" i="15"/>
  <c r="K68" i="15" s="1"/>
  <c r="A68" i="15"/>
  <c r="J67" i="15"/>
  <c r="I67" i="15"/>
  <c r="K67" i="15" s="1"/>
  <c r="A67" i="15"/>
  <c r="J66" i="15"/>
  <c r="I66" i="15"/>
  <c r="K66" i="15" s="1"/>
  <c r="A66" i="15"/>
  <c r="J65" i="15"/>
  <c r="K65" i="15" s="1"/>
  <c r="I65" i="15"/>
  <c r="A65" i="15"/>
  <c r="J63" i="15"/>
  <c r="I63" i="15"/>
  <c r="A63" i="15"/>
  <c r="J62" i="15"/>
  <c r="K62" i="15" s="1"/>
  <c r="I62" i="15"/>
  <c r="A62" i="15"/>
  <c r="J61" i="15"/>
  <c r="I61" i="15"/>
  <c r="K61" i="15" s="1"/>
  <c r="A61" i="15"/>
  <c r="J60" i="15"/>
  <c r="I60" i="15"/>
  <c r="A60" i="15"/>
  <c r="J59" i="15"/>
  <c r="K59" i="15" s="1"/>
  <c r="I59" i="15"/>
  <c r="A59" i="15"/>
  <c r="J58" i="15"/>
  <c r="K58" i="15" s="1"/>
  <c r="I58" i="15"/>
  <c r="A58" i="15"/>
  <c r="J57" i="15"/>
  <c r="I57" i="15"/>
  <c r="K57" i="15" s="1"/>
  <c r="A57" i="15"/>
  <c r="J55" i="15"/>
  <c r="I55" i="15"/>
  <c r="K55" i="15" s="1"/>
  <c r="A55" i="15"/>
  <c r="J54" i="15"/>
  <c r="I54" i="15"/>
  <c r="K54" i="15" s="1"/>
  <c r="A54" i="15"/>
  <c r="J53" i="15"/>
  <c r="I53" i="15"/>
  <c r="K53" i="15" s="1"/>
  <c r="A53" i="15"/>
  <c r="J51" i="15"/>
  <c r="I51" i="15"/>
  <c r="A51" i="15"/>
  <c r="J48" i="15"/>
  <c r="I48" i="15"/>
  <c r="K48" i="15" s="1"/>
  <c r="A48" i="15"/>
  <c r="J47" i="15"/>
  <c r="I47" i="15"/>
  <c r="A47" i="15"/>
  <c r="J44" i="15"/>
  <c r="I44" i="15"/>
  <c r="K44" i="15" s="1"/>
  <c r="A44" i="15"/>
  <c r="J43" i="15"/>
  <c r="K43" i="15" s="1"/>
  <c r="I43" i="15"/>
  <c r="A43" i="15"/>
  <c r="J42" i="15"/>
  <c r="I42" i="15"/>
  <c r="A42" i="15"/>
  <c r="K41" i="15"/>
  <c r="J41" i="15"/>
  <c r="I41" i="15"/>
  <c r="A41" i="15"/>
  <c r="J40" i="15"/>
  <c r="I40" i="15"/>
  <c r="A40" i="15"/>
  <c r="J39" i="15"/>
  <c r="I39" i="15"/>
  <c r="A39" i="15"/>
  <c r="J38" i="15"/>
  <c r="I38" i="15"/>
  <c r="K38" i="15" s="1"/>
  <c r="A38" i="15"/>
  <c r="J37" i="15"/>
  <c r="I37" i="15"/>
  <c r="A37" i="15"/>
  <c r="J35" i="15"/>
  <c r="I35" i="15"/>
  <c r="K35" i="15" s="1"/>
  <c r="A35" i="15"/>
  <c r="J33" i="15"/>
  <c r="I33" i="15"/>
  <c r="K33" i="15" s="1"/>
  <c r="A33" i="15"/>
  <c r="J32" i="15"/>
  <c r="I32" i="15"/>
  <c r="K32" i="15" s="1"/>
  <c r="A32" i="15"/>
  <c r="J31" i="15"/>
  <c r="I31" i="15"/>
  <c r="K31" i="15" s="1"/>
  <c r="A31" i="15"/>
  <c r="J30" i="15"/>
  <c r="K30" i="15" s="1"/>
  <c r="I30" i="15"/>
  <c r="A30" i="15"/>
  <c r="J29" i="15"/>
  <c r="K29" i="15" s="1"/>
  <c r="I29" i="15"/>
  <c r="A29" i="15"/>
  <c r="J28" i="15"/>
  <c r="I28" i="15"/>
  <c r="A28" i="15"/>
  <c r="J27" i="15"/>
  <c r="I27" i="15"/>
  <c r="K27" i="15" s="1"/>
  <c r="A27" i="15"/>
  <c r="K26" i="15"/>
  <c r="J26" i="15"/>
  <c r="I26" i="15"/>
  <c r="A26" i="15"/>
  <c r="J25" i="15"/>
  <c r="K25" i="15" s="1"/>
  <c r="I25" i="15"/>
  <c r="A25" i="15"/>
  <c r="K23" i="15"/>
  <c r="J23" i="15"/>
  <c r="I23" i="15"/>
  <c r="A23" i="15"/>
  <c r="J22" i="15"/>
  <c r="I22" i="15"/>
  <c r="K22" i="15" s="1"/>
  <c r="A22" i="15"/>
  <c r="J21" i="15"/>
  <c r="I21" i="15"/>
  <c r="K21" i="15" s="1"/>
  <c r="A21" i="15"/>
  <c r="J20" i="15"/>
  <c r="I20" i="15"/>
  <c r="K20" i="15" s="1"/>
  <c r="A20" i="15"/>
  <c r="J19" i="15"/>
  <c r="I19" i="15"/>
  <c r="A19" i="15"/>
  <c r="J18" i="15"/>
  <c r="I18" i="15"/>
  <c r="K18" i="15" s="1"/>
  <c r="H18" i="15"/>
  <c r="H75" i="1" s="1"/>
  <c r="A18" i="15"/>
  <c r="J17" i="15"/>
  <c r="K17" i="15" s="1"/>
  <c r="I17" i="15"/>
  <c r="H17" i="15"/>
  <c r="G75" i="1" s="1"/>
  <c r="A17" i="15"/>
  <c r="J16" i="15"/>
  <c r="I16" i="15"/>
  <c r="K16" i="15" s="1"/>
  <c r="H16" i="15"/>
  <c r="F75" i="1" s="1"/>
  <c r="A16" i="15"/>
  <c r="H15" i="15"/>
  <c r="E75" i="1" s="1"/>
  <c r="J14" i="15"/>
  <c r="K14" i="15" s="1"/>
  <c r="I14" i="15"/>
  <c r="H14" i="15"/>
  <c r="H62" i="1" s="1"/>
  <c r="A14" i="15"/>
  <c r="J13" i="15"/>
  <c r="I13" i="15"/>
  <c r="K13" i="15" s="1"/>
  <c r="H13" i="15"/>
  <c r="G62" i="1" s="1"/>
  <c r="A13" i="15"/>
  <c r="H12" i="15"/>
  <c r="F62" i="1" s="1"/>
  <c r="J11" i="15"/>
  <c r="I11" i="15"/>
  <c r="H11" i="15"/>
  <c r="E62" i="1" s="1"/>
  <c r="A11" i="15"/>
  <c r="J10" i="15"/>
  <c r="I10" i="15"/>
  <c r="K10" i="15" s="1"/>
  <c r="H10" i="15"/>
  <c r="H49" i="1" s="1"/>
  <c r="A10" i="15"/>
  <c r="J9" i="15"/>
  <c r="I9" i="15"/>
  <c r="K9" i="15" s="1"/>
  <c r="H9" i="15"/>
  <c r="G49" i="1" s="1"/>
  <c r="A9" i="15"/>
  <c r="J8" i="15"/>
  <c r="I8" i="15"/>
  <c r="H8" i="15"/>
  <c r="F49" i="1" s="1"/>
  <c r="A8" i="15"/>
  <c r="J7" i="15"/>
  <c r="I7" i="15"/>
  <c r="H7" i="15"/>
  <c r="E49" i="1" s="1"/>
  <c r="A7" i="15"/>
  <c r="J6" i="15"/>
  <c r="I6" i="15"/>
  <c r="K6" i="15" s="1"/>
  <c r="A6" i="15"/>
  <c r="J5" i="15"/>
  <c r="I5" i="15"/>
  <c r="A5" i="15"/>
  <c r="H2" i="15"/>
  <c r="D36" i="1" s="1"/>
  <c r="K1" i="15"/>
  <c r="J1" i="15"/>
  <c r="I1" i="15"/>
  <c r="H1" i="15"/>
  <c r="G1" i="15"/>
  <c r="H5" i="15" s="1"/>
  <c r="E1" i="15"/>
  <c r="D1" i="15"/>
  <c r="C1" i="15"/>
  <c r="G1" i="14"/>
  <c r="E1" i="14"/>
  <c r="D1" i="14"/>
  <c r="C1" i="14"/>
  <c r="G1" i="13"/>
  <c r="E1" i="13"/>
  <c r="D1" i="13"/>
  <c r="C1" i="13"/>
  <c r="J31" i="12"/>
  <c r="I31" i="12"/>
  <c r="K31" i="12" s="1"/>
  <c r="A31" i="12"/>
  <c r="J30" i="12"/>
  <c r="I30" i="12"/>
  <c r="A30" i="12"/>
  <c r="J29" i="12"/>
  <c r="K29" i="12" s="1"/>
  <c r="I29" i="12"/>
  <c r="A29" i="12"/>
  <c r="J28" i="12"/>
  <c r="K28" i="12" s="1"/>
  <c r="I28" i="12"/>
  <c r="A28" i="12"/>
  <c r="J26" i="12"/>
  <c r="K26" i="12" s="1"/>
  <c r="I26" i="12"/>
  <c r="A26" i="12"/>
  <c r="J25" i="12"/>
  <c r="I25" i="12"/>
  <c r="K25" i="12" s="1"/>
  <c r="A25" i="12"/>
  <c r="J24" i="12"/>
  <c r="I24" i="12"/>
  <c r="K24" i="12" s="1"/>
  <c r="A24" i="12"/>
  <c r="J22" i="12"/>
  <c r="I22" i="12"/>
  <c r="K22" i="12" s="1"/>
  <c r="A22" i="12"/>
  <c r="J21" i="12"/>
  <c r="I21" i="12"/>
  <c r="A21" i="12"/>
  <c r="J20" i="12"/>
  <c r="K20" i="12" s="1"/>
  <c r="I20" i="12"/>
  <c r="A20" i="12"/>
  <c r="J19" i="12"/>
  <c r="I19" i="12"/>
  <c r="A19" i="12"/>
  <c r="J18" i="12"/>
  <c r="I18" i="12"/>
  <c r="A18" i="12"/>
  <c r="J16" i="12"/>
  <c r="K16" i="12" s="1"/>
  <c r="I16" i="12"/>
  <c r="A16" i="12"/>
  <c r="J15" i="12"/>
  <c r="I15" i="12"/>
  <c r="K15" i="12" s="1"/>
  <c r="E72" i="1"/>
  <c r="A15" i="12"/>
  <c r="K14" i="12"/>
  <c r="J14" i="12"/>
  <c r="I14" i="12"/>
  <c r="H59" i="1"/>
  <c r="A14" i="12"/>
  <c r="J12" i="12"/>
  <c r="I12" i="12"/>
  <c r="K12" i="12" s="1"/>
  <c r="A12" i="12"/>
  <c r="J11" i="12"/>
  <c r="I11" i="12"/>
  <c r="K11" i="12" s="1"/>
  <c r="A11" i="12"/>
  <c r="I8" i="12"/>
  <c r="K8" i="12" s="1"/>
  <c r="A8" i="12"/>
  <c r="I7" i="12"/>
  <c r="K7" i="12" s="1"/>
  <c r="A7" i="12"/>
  <c r="I6" i="12"/>
  <c r="K6" i="12" s="1"/>
  <c r="A6" i="12"/>
  <c r="I5" i="12"/>
  <c r="K5" i="12" s="1"/>
  <c r="A5" i="12"/>
  <c r="K1" i="12"/>
  <c r="J1" i="12"/>
  <c r="I1" i="12"/>
  <c r="H1" i="12"/>
  <c r="G1" i="12"/>
  <c r="E1" i="12"/>
  <c r="D1" i="12"/>
  <c r="C1" i="12"/>
  <c r="A34" i="11"/>
  <c r="J33" i="11"/>
  <c r="I33" i="11"/>
  <c r="K33" i="11" s="1"/>
  <c r="A33" i="11"/>
  <c r="J31" i="11"/>
  <c r="I31" i="11"/>
  <c r="K31" i="11" s="1"/>
  <c r="A31" i="11"/>
  <c r="J30" i="11"/>
  <c r="I30" i="11"/>
  <c r="A30" i="11"/>
  <c r="J27" i="11"/>
  <c r="I27" i="11"/>
  <c r="A27" i="11"/>
  <c r="J26" i="11"/>
  <c r="I26" i="11"/>
  <c r="A26" i="11"/>
  <c r="J25" i="11"/>
  <c r="I25" i="11"/>
  <c r="A25" i="11"/>
  <c r="J24" i="11"/>
  <c r="I24" i="11"/>
  <c r="A24" i="11"/>
  <c r="J23" i="11"/>
  <c r="I23" i="11"/>
  <c r="A23" i="11"/>
  <c r="J21" i="11"/>
  <c r="I21" i="11"/>
  <c r="A21" i="11"/>
  <c r="J20" i="11"/>
  <c r="I20" i="11"/>
  <c r="A20" i="11"/>
  <c r="J19" i="11"/>
  <c r="I19" i="11"/>
  <c r="A19" i="11"/>
  <c r="J18" i="11"/>
  <c r="I18" i="11"/>
  <c r="A18" i="11"/>
  <c r="J17" i="11"/>
  <c r="I17" i="11"/>
  <c r="H18" i="11"/>
  <c r="H71" i="1" s="1"/>
  <c r="A17" i="11"/>
  <c r="J16" i="11"/>
  <c r="I16" i="11"/>
  <c r="H17" i="11"/>
  <c r="G71" i="1" s="1"/>
  <c r="A16" i="11"/>
  <c r="J15" i="11"/>
  <c r="I15" i="11"/>
  <c r="K15" i="11" s="1"/>
  <c r="H16" i="11"/>
  <c r="F71" i="1" s="1"/>
  <c r="A15" i="11"/>
  <c r="J14" i="11"/>
  <c r="I14" i="11"/>
  <c r="H15" i="11"/>
  <c r="E71" i="1" s="1"/>
  <c r="A14" i="11"/>
  <c r="H14" i="11"/>
  <c r="H58" i="1" s="1"/>
  <c r="J12" i="11"/>
  <c r="I12" i="11"/>
  <c r="K12" i="11" s="1"/>
  <c r="H13" i="11"/>
  <c r="G58" i="1" s="1"/>
  <c r="A12" i="11"/>
  <c r="H12" i="11"/>
  <c r="F58" i="1" s="1"/>
  <c r="J11" i="11"/>
  <c r="I11" i="11"/>
  <c r="H11" i="11"/>
  <c r="E58" i="1" s="1"/>
  <c r="A11" i="11"/>
  <c r="J10" i="11"/>
  <c r="I10" i="11"/>
  <c r="K10" i="11" s="1"/>
  <c r="H10" i="11"/>
  <c r="H45" i="1" s="1"/>
  <c r="A10" i="11"/>
  <c r="J9" i="11"/>
  <c r="I9" i="11"/>
  <c r="K9" i="11" s="1"/>
  <c r="H9" i="11"/>
  <c r="G45" i="1" s="1"/>
  <c r="A9" i="11"/>
  <c r="J8" i="11"/>
  <c r="I8" i="11"/>
  <c r="H8" i="11"/>
  <c r="F45" i="1" s="1"/>
  <c r="A8" i="11"/>
  <c r="J7" i="11"/>
  <c r="K7" i="11" s="1"/>
  <c r="I7" i="11"/>
  <c r="H7" i="11"/>
  <c r="E45" i="1" s="1"/>
  <c r="A7" i="11"/>
  <c r="J6" i="11"/>
  <c r="I6" i="11"/>
  <c r="K6" i="11" s="1"/>
  <c r="A6" i="11"/>
  <c r="J5" i="11"/>
  <c r="I5" i="11"/>
  <c r="A5" i="11"/>
  <c r="J4" i="11"/>
  <c r="I4" i="11"/>
  <c r="K4" i="11" s="1"/>
  <c r="A4" i="11"/>
  <c r="F9" i="2"/>
  <c r="K1" i="11"/>
  <c r="J1" i="11"/>
  <c r="I1" i="11"/>
  <c r="H1" i="11"/>
  <c r="G1" i="11"/>
  <c r="H5" i="11" s="1"/>
  <c r="E1" i="11"/>
  <c r="D1" i="11"/>
  <c r="C1" i="11"/>
  <c r="J19" i="10"/>
  <c r="I19" i="10"/>
  <c r="A19" i="10"/>
  <c r="J18" i="10"/>
  <c r="I18" i="10"/>
  <c r="K18" i="10" s="1"/>
  <c r="H18" i="10"/>
  <c r="H70" i="1" s="1"/>
  <c r="A18" i="10"/>
  <c r="J17" i="10"/>
  <c r="I17" i="10"/>
  <c r="K17" i="10" s="1"/>
  <c r="H17" i="10"/>
  <c r="G70" i="1" s="1"/>
  <c r="A17" i="10"/>
  <c r="J16" i="10"/>
  <c r="I16" i="10"/>
  <c r="K16" i="10" s="1"/>
  <c r="H16" i="10"/>
  <c r="F70" i="1" s="1"/>
  <c r="A16" i="10"/>
  <c r="J15" i="10"/>
  <c r="K15" i="10" s="1"/>
  <c r="I15" i="10"/>
  <c r="H15" i="10"/>
  <c r="E70" i="1" s="1"/>
  <c r="A15" i="10"/>
  <c r="J14" i="10"/>
  <c r="K14" i="10" s="1"/>
  <c r="I14" i="10"/>
  <c r="H14" i="10"/>
  <c r="H57" i="1" s="1"/>
  <c r="A14" i="10"/>
  <c r="J13" i="10"/>
  <c r="K13" i="10" s="1"/>
  <c r="I13" i="10"/>
  <c r="H13" i="10"/>
  <c r="G57" i="1" s="1"/>
  <c r="A13" i="10"/>
  <c r="H12" i="10"/>
  <c r="F57" i="1" s="1"/>
  <c r="J11" i="10"/>
  <c r="I11" i="10"/>
  <c r="K11" i="10" s="1"/>
  <c r="H11" i="10"/>
  <c r="E57" i="1" s="1"/>
  <c r="A11" i="10"/>
  <c r="J10" i="10"/>
  <c r="I10" i="10"/>
  <c r="K10" i="10" s="1"/>
  <c r="H10" i="10"/>
  <c r="H44" i="1" s="1"/>
  <c r="A10" i="10"/>
  <c r="J9" i="10"/>
  <c r="I9" i="10"/>
  <c r="K9" i="10" s="1"/>
  <c r="H9" i="10"/>
  <c r="G44" i="1" s="1"/>
  <c r="A9" i="10"/>
  <c r="H8" i="10"/>
  <c r="F44" i="1" s="1"/>
  <c r="H7" i="10"/>
  <c r="E44" i="1" s="1"/>
  <c r="J6" i="10"/>
  <c r="I6" i="10"/>
  <c r="A6" i="10"/>
  <c r="J5" i="10"/>
  <c r="I5" i="10"/>
  <c r="K5" i="10" s="1"/>
  <c r="A5" i="10"/>
  <c r="H2" i="10"/>
  <c r="D18" i="1" s="1"/>
  <c r="K1" i="10"/>
  <c r="J1" i="10"/>
  <c r="I1" i="10"/>
  <c r="H1" i="10"/>
  <c r="G1" i="10"/>
  <c r="H6" i="10" s="1"/>
  <c r="E1" i="10"/>
  <c r="D1" i="10"/>
  <c r="C1" i="10"/>
  <c r="J26" i="9"/>
  <c r="I26" i="9"/>
  <c r="K26" i="9" s="1"/>
  <c r="A26" i="9"/>
  <c r="J25" i="9"/>
  <c r="I25" i="9"/>
  <c r="A25" i="9"/>
  <c r="J24" i="9"/>
  <c r="I24" i="9"/>
  <c r="K24" i="9" s="1"/>
  <c r="A24" i="9"/>
  <c r="J23" i="9"/>
  <c r="I23" i="9"/>
  <c r="A23" i="9"/>
  <c r="J22" i="9"/>
  <c r="I22" i="9"/>
  <c r="K22" i="9" s="1"/>
  <c r="A22" i="9"/>
  <c r="J20" i="9"/>
  <c r="I20" i="9"/>
  <c r="K20" i="9" s="1"/>
  <c r="A20" i="9"/>
  <c r="J19" i="9"/>
  <c r="I19" i="9"/>
  <c r="A19" i="9"/>
  <c r="J18" i="9"/>
  <c r="I18" i="9"/>
  <c r="K18" i="9" s="1"/>
  <c r="H18" i="9"/>
  <c r="H69" i="1" s="1"/>
  <c r="A18" i="9"/>
  <c r="J17" i="9"/>
  <c r="I17" i="9"/>
  <c r="K17" i="9" s="1"/>
  <c r="H17" i="9"/>
  <c r="G69" i="1" s="1"/>
  <c r="A17" i="9"/>
  <c r="H16" i="9"/>
  <c r="F69" i="1" s="1"/>
  <c r="J15" i="9"/>
  <c r="I15" i="9"/>
  <c r="H15" i="9"/>
  <c r="E69" i="1" s="1"/>
  <c r="A15" i="9"/>
  <c r="J14" i="9"/>
  <c r="I14" i="9"/>
  <c r="H14" i="9"/>
  <c r="H56" i="1" s="1"/>
  <c r="A14" i="9"/>
  <c r="J13" i="9"/>
  <c r="I13" i="9"/>
  <c r="K13" i="9" s="1"/>
  <c r="H13" i="9"/>
  <c r="G56" i="1" s="1"/>
  <c r="A13" i="9"/>
  <c r="H12" i="9"/>
  <c r="F56" i="1" s="1"/>
  <c r="J11" i="9"/>
  <c r="I11" i="9"/>
  <c r="K11" i="9" s="1"/>
  <c r="H11" i="9"/>
  <c r="E56" i="1" s="1"/>
  <c r="A11" i="9"/>
  <c r="J10" i="9"/>
  <c r="I10" i="9"/>
  <c r="K10" i="9" s="1"/>
  <c r="H10" i="9"/>
  <c r="H43" i="1" s="1"/>
  <c r="A10" i="9"/>
  <c r="H9" i="9"/>
  <c r="G43" i="1" s="1"/>
  <c r="J8" i="9"/>
  <c r="I8" i="9"/>
  <c r="H8" i="9"/>
  <c r="F43" i="1" s="1"/>
  <c r="A8" i="9"/>
  <c r="J7" i="9"/>
  <c r="I7" i="9"/>
  <c r="K7" i="9" s="1"/>
  <c r="H7" i="9"/>
  <c r="E43" i="1" s="1"/>
  <c r="A7" i="9"/>
  <c r="J6" i="9"/>
  <c r="I6" i="9"/>
  <c r="K6" i="9" s="1"/>
  <c r="A6" i="9"/>
  <c r="J5" i="9"/>
  <c r="I5" i="9"/>
  <c r="K5" i="9" s="1"/>
  <c r="A5" i="9"/>
  <c r="J4" i="9"/>
  <c r="I4" i="9"/>
  <c r="A4" i="9"/>
  <c r="J3" i="9"/>
  <c r="I3" i="9"/>
  <c r="K3" i="9" s="1"/>
  <c r="H3" i="9"/>
  <c r="G7" i="2" s="1"/>
  <c r="A3" i="9"/>
  <c r="H2" i="9"/>
  <c r="D30" i="1" s="1"/>
  <c r="K1" i="9"/>
  <c r="J1" i="9"/>
  <c r="I1" i="9"/>
  <c r="H1" i="9"/>
  <c r="G1" i="9"/>
  <c r="H6" i="9" s="1"/>
  <c r="E1" i="9"/>
  <c r="D1" i="9"/>
  <c r="C1" i="9"/>
  <c r="J56" i="8"/>
  <c r="I56" i="8"/>
  <c r="K56" i="8" s="1"/>
  <c r="J55" i="8"/>
  <c r="K55" i="8" s="1"/>
  <c r="I55" i="8"/>
  <c r="J54" i="8"/>
  <c r="I54" i="8"/>
  <c r="K54" i="8" s="1"/>
  <c r="K53" i="8"/>
  <c r="J53" i="8"/>
  <c r="I53" i="8"/>
  <c r="K52" i="8"/>
  <c r="J52" i="8"/>
  <c r="I52" i="8"/>
  <c r="J51" i="8"/>
  <c r="I51" i="8"/>
  <c r="K51" i="8" s="1"/>
  <c r="J49" i="8"/>
  <c r="K49" i="8" s="1"/>
  <c r="I49" i="8"/>
  <c r="J48" i="8"/>
  <c r="K48" i="8" s="1"/>
  <c r="I48" i="8"/>
  <c r="K47" i="8"/>
  <c r="J47" i="8"/>
  <c r="I47" i="8"/>
  <c r="J46" i="8"/>
  <c r="I46" i="8"/>
  <c r="K46" i="8" s="1"/>
  <c r="J45" i="8"/>
  <c r="I45" i="8"/>
  <c r="K45" i="8" s="1"/>
  <c r="J44" i="8"/>
  <c r="I44" i="8"/>
  <c r="K44" i="8" s="1"/>
  <c r="J43" i="8"/>
  <c r="K43" i="8" s="1"/>
  <c r="I43" i="8"/>
  <c r="K42" i="8"/>
  <c r="J42" i="8"/>
  <c r="I42" i="8"/>
  <c r="J40" i="8"/>
  <c r="I40" i="8"/>
  <c r="K40" i="8" s="1"/>
  <c r="J39" i="8"/>
  <c r="I39" i="8"/>
  <c r="K39" i="8" s="1"/>
  <c r="J38" i="8"/>
  <c r="K38" i="8" s="1"/>
  <c r="I38" i="8"/>
  <c r="J37" i="8"/>
  <c r="K37" i="8" s="1"/>
  <c r="I37" i="8"/>
  <c r="K36" i="8"/>
  <c r="J36" i="8"/>
  <c r="I36" i="8"/>
  <c r="J35" i="8"/>
  <c r="I35" i="8"/>
  <c r="K35" i="8" s="1"/>
  <c r="J34" i="8"/>
  <c r="I34" i="8"/>
  <c r="K34" i="8" s="1"/>
  <c r="J33" i="8"/>
  <c r="K33" i="8" s="1"/>
  <c r="I33" i="8"/>
  <c r="J32" i="8"/>
  <c r="I32" i="8"/>
  <c r="K32" i="8" s="1"/>
  <c r="K31" i="8"/>
  <c r="J31" i="8"/>
  <c r="I31" i="8"/>
  <c r="K30" i="8"/>
  <c r="J30" i="8"/>
  <c r="I30" i="8"/>
  <c r="J28" i="8"/>
  <c r="I28" i="8"/>
  <c r="K28" i="8" s="1"/>
  <c r="J27" i="8"/>
  <c r="K27" i="8" s="1"/>
  <c r="I27" i="8"/>
  <c r="J26" i="8"/>
  <c r="K26" i="8" s="1"/>
  <c r="I26" i="8"/>
  <c r="K24" i="8"/>
  <c r="J24" i="8"/>
  <c r="I24" i="8"/>
  <c r="J23" i="8"/>
  <c r="I23" i="8"/>
  <c r="K23" i="8" s="1"/>
  <c r="J22" i="8"/>
  <c r="I22" i="8"/>
  <c r="K22" i="8" s="1"/>
  <c r="J21" i="8"/>
  <c r="I21" i="8"/>
  <c r="K21" i="8" s="1"/>
  <c r="J20" i="8"/>
  <c r="K20" i="8" s="1"/>
  <c r="I20" i="8"/>
  <c r="K19" i="8"/>
  <c r="J19" i="8"/>
  <c r="I19" i="8"/>
  <c r="J18" i="8"/>
  <c r="I18" i="8"/>
  <c r="K18" i="8" s="1"/>
  <c r="H18" i="8"/>
  <c r="J17" i="8"/>
  <c r="I17" i="8"/>
  <c r="K17" i="8" s="1"/>
  <c r="H17" i="8"/>
  <c r="J16" i="8"/>
  <c r="I16" i="8"/>
  <c r="K16" i="8" s="1"/>
  <c r="H16" i="8"/>
  <c r="K15" i="8"/>
  <c r="J15" i="8"/>
  <c r="I15" i="8"/>
  <c r="H15" i="8"/>
  <c r="J14" i="8"/>
  <c r="K14" i="8" s="1"/>
  <c r="I14" i="8"/>
  <c r="H14" i="8"/>
  <c r="J13" i="8"/>
  <c r="I13" i="8"/>
  <c r="K13" i="8" s="1"/>
  <c r="H13" i="8"/>
  <c r="H12" i="8"/>
  <c r="J11" i="8"/>
  <c r="I11" i="8"/>
  <c r="K11" i="8" s="1"/>
  <c r="H11" i="8"/>
  <c r="J10" i="8"/>
  <c r="K10" i="8" s="1"/>
  <c r="I10" i="8"/>
  <c r="H10" i="8"/>
  <c r="J9" i="8"/>
  <c r="I9" i="8"/>
  <c r="K9" i="8" s="1"/>
  <c r="H9" i="8"/>
  <c r="K8" i="8"/>
  <c r="J8" i="8"/>
  <c r="I8" i="8"/>
  <c r="H8" i="8"/>
  <c r="J7" i="8"/>
  <c r="I7" i="8"/>
  <c r="K7" i="8" s="1"/>
  <c r="H7" i="8"/>
  <c r="J5" i="8"/>
  <c r="I5" i="8"/>
  <c r="K5" i="8" s="1"/>
  <c r="K4" i="8"/>
  <c r="J4" i="8"/>
  <c r="I4" i="8"/>
  <c r="J3" i="8"/>
  <c r="I3" i="8"/>
  <c r="K3" i="8" s="1"/>
  <c r="K2" i="8" s="1"/>
  <c r="H2" i="8"/>
  <c r="K1" i="8"/>
  <c r="J1" i="8"/>
  <c r="I1" i="8"/>
  <c r="H1" i="8"/>
  <c r="G1" i="8"/>
  <c r="H5" i="8" s="1"/>
  <c r="E1" i="8"/>
  <c r="D1" i="8"/>
  <c r="C1" i="8"/>
  <c r="J27" i="7"/>
  <c r="I27" i="7"/>
  <c r="K27" i="7" s="1"/>
  <c r="A27" i="7"/>
  <c r="J26" i="7"/>
  <c r="I26" i="7"/>
  <c r="A26" i="7"/>
  <c r="J25" i="7"/>
  <c r="I25" i="7"/>
  <c r="A25" i="7"/>
  <c r="J24" i="7"/>
  <c r="I24" i="7"/>
  <c r="A24" i="7"/>
  <c r="J23" i="7"/>
  <c r="I23" i="7"/>
  <c r="A23" i="7"/>
  <c r="J22" i="7"/>
  <c r="I22" i="7"/>
  <c r="A22" i="7"/>
  <c r="J20" i="7"/>
  <c r="I20" i="7"/>
  <c r="K20" i="7" s="1"/>
  <c r="A20" i="7"/>
  <c r="J19" i="7"/>
  <c r="I19" i="7"/>
  <c r="A19" i="7"/>
  <c r="J18" i="7"/>
  <c r="I18" i="7"/>
  <c r="K18" i="7" s="1"/>
  <c r="H19" i="7"/>
  <c r="A18" i="7"/>
  <c r="J17" i="7"/>
  <c r="I17" i="7"/>
  <c r="H18" i="7"/>
  <c r="H68" i="1" s="1"/>
  <c r="A17" i="7"/>
  <c r="H17" i="7"/>
  <c r="G68" i="1" s="1"/>
  <c r="H16" i="7"/>
  <c r="F68" i="1" s="1"/>
  <c r="A14" i="7"/>
  <c r="J13" i="7"/>
  <c r="I13" i="7"/>
  <c r="K13" i="7" s="1"/>
  <c r="H14" i="7"/>
  <c r="H55" i="1" s="1"/>
  <c r="A13" i="7"/>
  <c r="J12" i="7"/>
  <c r="I12" i="7"/>
  <c r="K12" i="7" s="1"/>
  <c r="H13" i="7"/>
  <c r="G55" i="1" s="1"/>
  <c r="A12" i="7"/>
  <c r="J11" i="7"/>
  <c r="I11" i="7"/>
  <c r="H12" i="7"/>
  <c r="F55" i="1" s="1"/>
  <c r="A11" i="7"/>
  <c r="J10" i="7"/>
  <c r="I10" i="7"/>
  <c r="K10" i="7" s="1"/>
  <c r="H11" i="7"/>
  <c r="E55" i="1" s="1"/>
  <c r="A10" i="7"/>
  <c r="J9" i="7"/>
  <c r="I9" i="7"/>
  <c r="K9" i="7" s="1"/>
  <c r="H10" i="7"/>
  <c r="H42" i="1" s="1"/>
  <c r="A9" i="7"/>
  <c r="H9" i="7"/>
  <c r="G42" i="1" s="1"/>
  <c r="J7" i="7"/>
  <c r="I7" i="7"/>
  <c r="H8" i="7"/>
  <c r="F42" i="1" s="1"/>
  <c r="A7" i="7"/>
  <c r="J6" i="7"/>
  <c r="I6" i="7"/>
  <c r="H7" i="7"/>
  <c r="E42" i="1" s="1"/>
  <c r="A6" i="7"/>
  <c r="J5" i="7"/>
  <c r="I5" i="7"/>
  <c r="A5" i="7"/>
  <c r="J4" i="7"/>
  <c r="I4" i="7"/>
  <c r="A4" i="7"/>
  <c r="H2" i="7"/>
  <c r="D16" i="1" s="1"/>
  <c r="K1" i="7"/>
  <c r="J1" i="7"/>
  <c r="I1" i="7"/>
  <c r="H1" i="7"/>
  <c r="G1" i="7"/>
  <c r="H6" i="7" s="1"/>
  <c r="E1" i="7"/>
  <c r="D1" i="7"/>
  <c r="C1" i="7"/>
  <c r="J77" i="6"/>
  <c r="I77" i="6"/>
  <c r="A77" i="6"/>
  <c r="J76" i="6"/>
  <c r="I76" i="6"/>
  <c r="A76" i="6"/>
  <c r="J75" i="6"/>
  <c r="I75" i="6"/>
  <c r="A75" i="6"/>
  <c r="J74" i="6"/>
  <c r="I74" i="6"/>
  <c r="K74" i="6" s="1"/>
  <c r="A74" i="6"/>
  <c r="J72" i="6"/>
  <c r="I72" i="6"/>
  <c r="K72" i="6" s="1"/>
  <c r="A72" i="6"/>
  <c r="J71" i="6"/>
  <c r="I71" i="6"/>
  <c r="A71" i="6"/>
  <c r="J69" i="6"/>
  <c r="I69" i="6"/>
  <c r="A69" i="6"/>
  <c r="J68" i="6"/>
  <c r="I68" i="6"/>
  <c r="A68" i="6"/>
  <c r="J67" i="6"/>
  <c r="I67" i="6"/>
  <c r="A67" i="6"/>
  <c r="J66" i="6"/>
  <c r="K66" i="6" s="1"/>
  <c r="I66" i="6"/>
  <c r="A66" i="6"/>
  <c r="J65" i="6"/>
  <c r="I65" i="6"/>
  <c r="A65" i="6"/>
  <c r="J64" i="6"/>
  <c r="I64" i="6"/>
  <c r="A64" i="6"/>
  <c r="J63" i="6"/>
  <c r="I63" i="6"/>
  <c r="A63" i="6"/>
  <c r="J62" i="6"/>
  <c r="I62" i="6"/>
  <c r="A62" i="6"/>
  <c r="J60" i="6"/>
  <c r="K60" i="6" s="1"/>
  <c r="I60" i="6"/>
  <c r="A60" i="6"/>
  <c r="J59" i="6"/>
  <c r="I59" i="6"/>
  <c r="A59" i="6"/>
  <c r="J57" i="6"/>
  <c r="I57" i="6"/>
  <c r="A57" i="6"/>
  <c r="J56" i="6"/>
  <c r="I56" i="6"/>
  <c r="K56" i="6" s="1"/>
  <c r="A56" i="6"/>
  <c r="J55" i="6"/>
  <c r="I55" i="6"/>
  <c r="K55" i="6" s="1"/>
  <c r="A55" i="6"/>
  <c r="J54" i="6"/>
  <c r="I54" i="6"/>
  <c r="K54" i="6" s="1"/>
  <c r="A54" i="6"/>
  <c r="J53" i="6"/>
  <c r="I53" i="6"/>
  <c r="A53" i="6"/>
  <c r="J52" i="6"/>
  <c r="I52" i="6"/>
  <c r="A52" i="6"/>
  <c r="J51" i="6"/>
  <c r="I51" i="6"/>
  <c r="K51" i="6" s="1"/>
  <c r="A51" i="6"/>
  <c r="J50" i="6"/>
  <c r="I50" i="6"/>
  <c r="K50" i="6" s="1"/>
  <c r="A50" i="6"/>
  <c r="J49" i="6"/>
  <c r="K49" i="6" s="1"/>
  <c r="I49" i="6"/>
  <c r="A49" i="6"/>
  <c r="J48" i="6"/>
  <c r="I48" i="6"/>
  <c r="A48" i="6"/>
  <c r="J47" i="6"/>
  <c r="I47" i="6"/>
  <c r="K47" i="6" s="1"/>
  <c r="A47" i="6"/>
  <c r="J46" i="6"/>
  <c r="I46" i="6"/>
  <c r="K46" i="6" s="1"/>
  <c r="A46" i="6"/>
  <c r="J44" i="6"/>
  <c r="I44" i="6"/>
  <c r="A44" i="6"/>
  <c r="J43" i="6"/>
  <c r="I43" i="6"/>
  <c r="A43" i="6"/>
  <c r="J42" i="6"/>
  <c r="I42" i="6"/>
  <c r="K42" i="6" s="1"/>
  <c r="A42" i="6"/>
  <c r="J41" i="6"/>
  <c r="I41" i="6"/>
  <c r="K41" i="6" s="1"/>
  <c r="A41" i="6"/>
  <c r="J40" i="6"/>
  <c r="I40" i="6"/>
  <c r="K40" i="6" s="1"/>
  <c r="A40" i="6"/>
  <c r="J39" i="6"/>
  <c r="I39" i="6"/>
  <c r="A39" i="6"/>
  <c r="J38" i="6"/>
  <c r="I38" i="6"/>
  <c r="A38" i="6"/>
  <c r="J36" i="6"/>
  <c r="I36" i="6"/>
  <c r="A36" i="6"/>
  <c r="K35" i="6"/>
  <c r="J35" i="6"/>
  <c r="I35" i="6"/>
  <c r="A35" i="6"/>
  <c r="J34" i="6"/>
  <c r="I34" i="6"/>
  <c r="K34" i="6" s="1"/>
  <c r="A34" i="6"/>
  <c r="J33" i="6"/>
  <c r="K33" i="6" s="1"/>
  <c r="I33" i="6"/>
  <c r="A33" i="6"/>
  <c r="J32" i="6"/>
  <c r="I32" i="6"/>
  <c r="K32" i="6" s="1"/>
  <c r="A32" i="6"/>
  <c r="J31" i="6"/>
  <c r="I31" i="6"/>
  <c r="K31" i="6" s="1"/>
  <c r="A31" i="6"/>
  <c r="J30" i="6"/>
  <c r="I30" i="6"/>
  <c r="K30" i="6" s="1"/>
  <c r="A30" i="6"/>
  <c r="J29" i="6"/>
  <c r="K29" i="6" s="1"/>
  <c r="I29" i="6"/>
  <c r="A29" i="6"/>
  <c r="J28" i="6"/>
  <c r="I28" i="6"/>
  <c r="A28" i="6"/>
  <c r="J27" i="6"/>
  <c r="I27" i="6"/>
  <c r="K27" i="6" s="1"/>
  <c r="A27" i="6"/>
  <c r="J26" i="6"/>
  <c r="I26" i="6"/>
  <c r="K26" i="6" s="1"/>
  <c r="A26" i="6"/>
  <c r="J25" i="6"/>
  <c r="K25" i="6" s="1"/>
  <c r="I25" i="6"/>
  <c r="A25" i="6"/>
  <c r="J24" i="6"/>
  <c r="I24" i="6"/>
  <c r="A24" i="6"/>
  <c r="J23" i="6"/>
  <c r="I23" i="6"/>
  <c r="A23" i="6"/>
  <c r="J22" i="6"/>
  <c r="I22" i="6"/>
  <c r="K22" i="6" s="1"/>
  <c r="A22" i="6"/>
  <c r="J21" i="6"/>
  <c r="I21" i="6"/>
  <c r="A21" i="6"/>
  <c r="J20" i="6"/>
  <c r="I20" i="6"/>
  <c r="A20" i="6"/>
  <c r="J18" i="6"/>
  <c r="I18" i="6"/>
  <c r="H18" i="6"/>
  <c r="A18" i="6"/>
  <c r="J17" i="6"/>
  <c r="I17" i="6"/>
  <c r="H17" i="6"/>
  <c r="G67" i="1" s="1"/>
  <c r="A17" i="6"/>
  <c r="H16" i="6"/>
  <c r="F67" i="1" s="1"/>
  <c r="J15" i="6"/>
  <c r="I15" i="6"/>
  <c r="H15" i="6"/>
  <c r="E67" i="1" s="1"/>
  <c r="A15" i="6"/>
  <c r="J14" i="6"/>
  <c r="I14" i="6"/>
  <c r="K14" i="6" s="1"/>
  <c r="H14" i="6"/>
  <c r="H54" i="1" s="1"/>
  <c r="A14" i="6"/>
  <c r="J13" i="6"/>
  <c r="I13" i="6"/>
  <c r="K13" i="6" s="1"/>
  <c r="H13" i="6"/>
  <c r="G54" i="1" s="1"/>
  <c r="A13" i="6"/>
  <c r="J12" i="6"/>
  <c r="I12" i="6"/>
  <c r="H12" i="6"/>
  <c r="F54" i="1" s="1"/>
  <c r="A12" i="6"/>
  <c r="J11" i="6"/>
  <c r="I11" i="6"/>
  <c r="H11" i="6"/>
  <c r="E54" i="1" s="1"/>
  <c r="A11" i="6"/>
  <c r="K10" i="6"/>
  <c r="J10" i="6"/>
  <c r="I10" i="6"/>
  <c r="H10" i="6"/>
  <c r="H41" i="1" s="1"/>
  <c r="A10" i="6"/>
  <c r="J9" i="6"/>
  <c r="I9" i="6"/>
  <c r="H9" i="6"/>
  <c r="G41" i="1" s="1"/>
  <c r="A9" i="6"/>
  <c r="J8" i="6"/>
  <c r="I8" i="6"/>
  <c r="H8" i="6"/>
  <c r="F41" i="1" s="1"/>
  <c r="A8" i="6"/>
  <c r="J7" i="6"/>
  <c r="I7" i="6"/>
  <c r="K7" i="6" s="1"/>
  <c r="H7" i="6"/>
  <c r="E41" i="1" s="1"/>
  <c r="A7" i="6"/>
  <c r="J6" i="6"/>
  <c r="I6" i="6"/>
  <c r="K6" i="6" s="1"/>
  <c r="A6" i="6"/>
  <c r="J5" i="6"/>
  <c r="I5" i="6"/>
  <c r="K5" i="6" s="1"/>
  <c r="A5" i="6"/>
  <c r="J4" i="6"/>
  <c r="I4" i="6"/>
  <c r="K4" i="6" s="1"/>
  <c r="A4" i="6"/>
  <c r="H2" i="6"/>
  <c r="D28" i="1" s="1"/>
  <c r="K1" i="6"/>
  <c r="J1" i="6"/>
  <c r="I1" i="6"/>
  <c r="H1" i="6"/>
  <c r="G1" i="6"/>
  <c r="H6" i="6" s="1"/>
  <c r="E1" i="6"/>
  <c r="D1" i="6"/>
  <c r="C1" i="6"/>
  <c r="J91" i="5"/>
  <c r="I91" i="5"/>
  <c r="A91" i="5"/>
  <c r="J90" i="5"/>
  <c r="I90" i="5"/>
  <c r="A90" i="5"/>
  <c r="J89" i="5"/>
  <c r="I89" i="5"/>
  <c r="A89" i="5"/>
  <c r="J88" i="5"/>
  <c r="I88" i="5"/>
  <c r="A88" i="5"/>
  <c r="J87" i="5"/>
  <c r="I87" i="5"/>
  <c r="A87" i="5"/>
  <c r="J86" i="5"/>
  <c r="I86" i="5"/>
  <c r="A86" i="5"/>
  <c r="J84" i="5"/>
  <c r="I84" i="5"/>
  <c r="K84" i="5" s="1"/>
  <c r="A84" i="5"/>
  <c r="J83" i="5"/>
  <c r="I83" i="5"/>
  <c r="A83" i="5"/>
  <c r="J82" i="5"/>
  <c r="I82" i="5"/>
  <c r="A82" i="5"/>
  <c r="J81" i="5"/>
  <c r="I81" i="5"/>
  <c r="A81" i="5"/>
  <c r="J80" i="5"/>
  <c r="I80" i="5"/>
  <c r="A80" i="5"/>
  <c r="J79" i="5"/>
  <c r="I79" i="5"/>
  <c r="A79" i="5"/>
  <c r="J78" i="5"/>
  <c r="I78" i="5"/>
  <c r="A78" i="5"/>
  <c r="J77" i="5"/>
  <c r="I77" i="5"/>
  <c r="A77" i="5"/>
  <c r="J76" i="5"/>
  <c r="I76" i="5"/>
  <c r="A76" i="5"/>
  <c r="J75" i="5"/>
  <c r="I75" i="5"/>
  <c r="K75" i="5" s="1"/>
  <c r="A75" i="5"/>
  <c r="J74" i="5"/>
  <c r="I74" i="5"/>
  <c r="A74" i="5"/>
  <c r="J73" i="5"/>
  <c r="I73" i="5"/>
  <c r="A73" i="5"/>
  <c r="J71" i="5"/>
  <c r="I71" i="5"/>
  <c r="A71" i="5"/>
  <c r="J70" i="5"/>
  <c r="I70" i="5"/>
  <c r="A70" i="5"/>
  <c r="J69" i="5"/>
  <c r="I69" i="5"/>
  <c r="A69" i="5"/>
  <c r="J68" i="5"/>
  <c r="I68" i="5"/>
  <c r="A68" i="5"/>
  <c r="J67" i="5"/>
  <c r="I67" i="5"/>
  <c r="A67" i="5"/>
  <c r="J66" i="5"/>
  <c r="I66" i="5"/>
  <c r="A66" i="5"/>
  <c r="J65" i="5"/>
  <c r="I65" i="5"/>
  <c r="A65" i="5"/>
  <c r="J64" i="5"/>
  <c r="I64" i="5"/>
  <c r="A64" i="5"/>
  <c r="J63" i="5"/>
  <c r="I63" i="5"/>
  <c r="A63" i="5"/>
  <c r="J62" i="5"/>
  <c r="I62" i="5"/>
  <c r="A62" i="5"/>
  <c r="J60" i="5"/>
  <c r="I60" i="5"/>
  <c r="A60" i="5"/>
  <c r="J59" i="5"/>
  <c r="I59" i="5"/>
  <c r="A59" i="5"/>
  <c r="J57" i="5"/>
  <c r="I57" i="5"/>
  <c r="A57" i="5"/>
  <c r="J56" i="5"/>
  <c r="I56" i="5"/>
  <c r="A56" i="5"/>
  <c r="J55" i="5"/>
  <c r="I55" i="5"/>
  <c r="A55" i="5"/>
  <c r="J54" i="5"/>
  <c r="I54" i="5"/>
  <c r="A54" i="5"/>
  <c r="J53" i="5"/>
  <c r="I53" i="5"/>
  <c r="A53" i="5"/>
  <c r="J51" i="5"/>
  <c r="I51" i="5"/>
  <c r="A51" i="5"/>
  <c r="J50" i="5"/>
  <c r="I50" i="5"/>
  <c r="A50" i="5"/>
  <c r="J49" i="5"/>
  <c r="I49" i="5"/>
  <c r="A49" i="5"/>
  <c r="J48" i="5"/>
  <c r="I48" i="5"/>
  <c r="A48" i="5"/>
  <c r="J47" i="5"/>
  <c r="I47" i="5"/>
  <c r="A47" i="5"/>
  <c r="J45" i="5"/>
  <c r="I45" i="5"/>
  <c r="A45" i="5"/>
  <c r="J44" i="5"/>
  <c r="I44" i="5"/>
  <c r="A44" i="5"/>
  <c r="J43" i="5"/>
  <c r="I43" i="5"/>
  <c r="A43" i="5"/>
  <c r="J41" i="5"/>
  <c r="I41" i="5"/>
  <c r="K41" i="5" s="1"/>
  <c r="A41" i="5"/>
  <c r="J40" i="5"/>
  <c r="I40" i="5"/>
  <c r="A40" i="5"/>
  <c r="J39" i="5"/>
  <c r="I39" i="5"/>
  <c r="A39" i="5"/>
  <c r="J38" i="5"/>
  <c r="I38" i="5"/>
  <c r="A38" i="5"/>
  <c r="J37" i="5"/>
  <c r="I37" i="5"/>
  <c r="A37" i="5"/>
  <c r="J36" i="5"/>
  <c r="I36" i="5"/>
  <c r="A36" i="5"/>
  <c r="J35" i="5"/>
  <c r="I35" i="5"/>
  <c r="A35" i="5"/>
  <c r="J34" i="5"/>
  <c r="I34" i="5"/>
  <c r="A34" i="5"/>
  <c r="J33" i="5"/>
  <c r="I33" i="5"/>
  <c r="A33" i="5"/>
  <c r="J32" i="5"/>
  <c r="I32" i="5"/>
  <c r="A32" i="5"/>
  <c r="J31" i="5"/>
  <c r="I31" i="5"/>
  <c r="A31" i="5"/>
  <c r="J30" i="5"/>
  <c r="I30" i="5"/>
  <c r="A30" i="5"/>
  <c r="J29" i="5"/>
  <c r="I29" i="5"/>
  <c r="A29" i="5"/>
  <c r="J28" i="5"/>
  <c r="I28" i="5"/>
  <c r="A28" i="5"/>
  <c r="J26" i="5"/>
  <c r="I26" i="5"/>
  <c r="A26" i="5"/>
  <c r="J25" i="5"/>
  <c r="I25" i="5"/>
  <c r="A25" i="5"/>
  <c r="J24" i="5"/>
  <c r="I24" i="5"/>
  <c r="A24" i="5"/>
  <c r="J22" i="5"/>
  <c r="I22" i="5"/>
  <c r="A22" i="5"/>
  <c r="J20" i="5"/>
  <c r="I20" i="5"/>
  <c r="H18" i="5"/>
  <c r="H66" i="1" s="1"/>
  <c r="A20" i="5"/>
  <c r="J19" i="5"/>
  <c r="I19" i="5"/>
  <c r="H17" i="5"/>
  <c r="G66" i="1" s="1"/>
  <c r="A19" i="5"/>
  <c r="J18" i="5"/>
  <c r="I18" i="5"/>
  <c r="H16" i="5"/>
  <c r="F66" i="1" s="1"/>
  <c r="A18" i="5"/>
  <c r="J17" i="5"/>
  <c r="I17" i="5"/>
  <c r="K17" i="5" s="1"/>
  <c r="H15" i="5"/>
  <c r="E66" i="1" s="1"/>
  <c r="A17" i="5"/>
  <c r="J16" i="5"/>
  <c r="I16" i="5"/>
  <c r="H14" i="5"/>
  <c r="H53" i="1" s="1"/>
  <c r="A16" i="5"/>
  <c r="J15" i="5"/>
  <c r="I15" i="5"/>
  <c r="H13" i="5"/>
  <c r="G53" i="1" s="1"/>
  <c r="A15" i="5"/>
  <c r="J14" i="5"/>
  <c r="I14" i="5"/>
  <c r="H12" i="5"/>
  <c r="F53" i="1" s="1"/>
  <c r="A14" i="5"/>
  <c r="J13" i="5"/>
  <c r="I13" i="5"/>
  <c r="H11" i="5"/>
  <c r="E53" i="1" s="1"/>
  <c r="A13" i="5"/>
  <c r="J12" i="5"/>
  <c r="I12" i="5"/>
  <c r="H10" i="5"/>
  <c r="H40" i="1" s="1"/>
  <c r="A12" i="5"/>
  <c r="J11" i="5"/>
  <c r="I11" i="5"/>
  <c r="H9" i="5"/>
  <c r="G40" i="1" s="1"/>
  <c r="A11" i="5"/>
  <c r="J10" i="5"/>
  <c r="I10" i="5"/>
  <c r="H8" i="5"/>
  <c r="F40" i="1" s="1"/>
  <c r="A10" i="5"/>
  <c r="H7" i="5"/>
  <c r="E40" i="1" s="1"/>
  <c r="J8" i="5"/>
  <c r="I8" i="5"/>
  <c r="K8" i="5" s="1"/>
  <c r="A8" i="5"/>
  <c r="J7" i="5"/>
  <c r="I7" i="5"/>
  <c r="A7" i="5"/>
  <c r="J6" i="5"/>
  <c r="I6" i="5"/>
  <c r="K6" i="5" s="1"/>
  <c r="A6" i="5"/>
  <c r="J5" i="5"/>
  <c r="I5" i="5"/>
  <c r="A5" i="5"/>
  <c r="J4" i="5"/>
  <c r="I4" i="5"/>
  <c r="K4" i="5" s="1"/>
  <c r="A4" i="5"/>
  <c r="H2" i="5"/>
  <c r="D14" i="1" s="1"/>
  <c r="K1" i="5"/>
  <c r="J1" i="5"/>
  <c r="I1" i="5"/>
  <c r="H1" i="5"/>
  <c r="G1" i="5"/>
  <c r="H3" i="5" s="1"/>
  <c r="E1" i="5"/>
  <c r="D1" i="5"/>
  <c r="C1" i="5"/>
  <c r="K1" i="3"/>
  <c r="J1" i="3"/>
  <c r="I1" i="3"/>
  <c r="H1" i="3"/>
  <c r="G1" i="3"/>
  <c r="E1" i="3"/>
  <c r="D1" i="3"/>
  <c r="C1" i="3"/>
  <c r="F13" i="2"/>
  <c r="D13" i="2"/>
  <c r="D12" i="2"/>
  <c r="D11" i="2"/>
  <c r="F10" i="2"/>
  <c r="D10" i="2"/>
  <c r="D9" i="2"/>
  <c r="D8" i="2"/>
  <c r="D7" i="2"/>
  <c r="D6" i="2"/>
  <c r="D5" i="2"/>
  <c r="D4" i="2"/>
  <c r="J1" i="2"/>
  <c r="I1" i="2"/>
  <c r="H1" i="2"/>
  <c r="G1" i="2"/>
  <c r="E1" i="2"/>
  <c r="C1" i="2"/>
  <c r="D75" i="1"/>
  <c r="B75" i="1"/>
  <c r="D74" i="1"/>
  <c r="B74" i="1"/>
  <c r="D73" i="1"/>
  <c r="B73" i="1"/>
  <c r="H72" i="1"/>
  <c r="G72" i="1"/>
  <c r="F72" i="1"/>
  <c r="D72" i="1"/>
  <c r="B72" i="1"/>
  <c r="D71" i="1"/>
  <c r="B71" i="1"/>
  <c r="D70" i="1"/>
  <c r="B70" i="1"/>
  <c r="D69" i="1"/>
  <c r="B69" i="1"/>
  <c r="D68" i="1"/>
  <c r="B68" i="1"/>
  <c r="D67" i="1"/>
  <c r="B67" i="1"/>
  <c r="D66" i="1"/>
  <c r="B66" i="1"/>
  <c r="D62" i="1"/>
  <c r="B62" i="1"/>
  <c r="D61" i="1"/>
  <c r="B61" i="1"/>
  <c r="D60" i="1"/>
  <c r="B60" i="1"/>
  <c r="G59" i="1"/>
  <c r="F59" i="1"/>
  <c r="E59" i="1"/>
  <c r="D59" i="1"/>
  <c r="B59" i="1"/>
  <c r="D58" i="1"/>
  <c r="B58" i="1"/>
  <c r="D57" i="1"/>
  <c r="B57" i="1"/>
  <c r="D56" i="1"/>
  <c r="B56" i="1"/>
  <c r="D55" i="1"/>
  <c r="B55" i="1"/>
  <c r="D54" i="1"/>
  <c r="B54" i="1"/>
  <c r="D53" i="1"/>
  <c r="B53" i="1"/>
  <c r="D49" i="1"/>
  <c r="B49" i="1"/>
  <c r="D48" i="1"/>
  <c r="B48" i="1"/>
  <c r="D47" i="1"/>
  <c r="B47" i="1"/>
  <c r="H46" i="1"/>
  <c r="G46" i="1"/>
  <c r="F46" i="1"/>
  <c r="E46" i="1"/>
  <c r="D46" i="1"/>
  <c r="B46" i="1"/>
  <c r="D45" i="1"/>
  <c r="B45" i="1"/>
  <c r="D44" i="1"/>
  <c r="B44" i="1"/>
  <c r="D43" i="1"/>
  <c r="B43" i="1"/>
  <c r="D42" i="1"/>
  <c r="B42" i="1"/>
  <c r="D41" i="1"/>
  <c r="B41" i="1"/>
  <c r="D40" i="1"/>
  <c r="B40" i="1"/>
  <c r="B36" i="1"/>
  <c r="B35" i="1"/>
  <c r="B34" i="1"/>
  <c r="D33" i="1"/>
  <c r="B33" i="1"/>
  <c r="B32" i="1"/>
  <c r="D31" i="1"/>
  <c r="B31" i="1"/>
  <c r="B30" i="1"/>
  <c r="B29" i="1"/>
  <c r="C28" i="1"/>
  <c r="B28" i="1"/>
  <c r="B27" i="1"/>
  <c r="I23" i="1"/>
  <c r="H23" i="1"/>
  <c r="G23" i="1"/>
  <c r="F23" i="1"/>
  <c r="D23" i="1"/>
  <c r="B23" i="1"/>
  <c r="I22" i="1"/>
  <c r="H22" i="1"/>
  <c r="G22" i="1"/>
  <c r="F22" i="1"/>
  <c r="B22" i="1"/>
  <c r="I21" i="1"/>
  <c r="H21" i="1"/>
  <c r="G21" i="1"/>
  <c r="F21" i="1"/>
  <c r="B21" i="1"/>
  <c r="I20" i="1"/>
  <c r="H20" i="1"/>
  <c r="G20" i="1"/>
  <c r="F20" i="1"/>
  <c r="D20" i="1"/>
  <c r="B20" i="1"/>
  <c r="I19" i="1"/>
  <c r="H19" i="1"/>
  <c r="G19" i="1"/>
  <c r="F19" i="1"/>
  <c r="B19" i="1"/>
  <c r="I18" i="1"/>
  <c r="H18" i="1"/>
  <c r="G18" i="1"/>
  <c r="F18" i="1"/>
  <c r="B18" i="1"/>
  <c r="I17" i="1"/>
  <c r="H17" i="1"/>
  <c r="G17" i="1"/>
  <c r="F17" i="1"/>
  <c r="B17" i="1"/>
  <c r="I16" i="1"/>
  <c r="H16" i="1"/>
  <c r="G16" i="1"/>
  <c r="F16" i="1"/>
  <c r="B16" i="1"/>
  <c r="I15" i="1"/>
  <c r="H15" i="1"/>
  <c r="G15" i="1"/>
  <c r="F15" i="1"/>
  <c r="B15" i="1"/>
  <c r="I14" i="1"/>
  <c r="H14" i="1"/>
  <c r="G14" i="1"/>
  <c r="F14" i="1"/>
  <c r="B14" i="1"/>
  <c r="K2" i="14" l="1"/>
  <c r="H6" i="14"/>
  <c r="H5" i="14"/>
  <c r="H4" i="14"/>
  <c r="H3" i="14"/>
  <c r="K19" i="15"/>
  <c r="K7" i="15"/>
  <c r="K42" i="15"/>
  <c r="K8" i="15"/>
  <c r="K28" i="15"/>
  <c r="K69" i="15"/>
  <c r="K37" i="15"/>
  <c r="K63" i="15"/>
  <c r="K47" i="15"/>
  <c r="K5" i="15"/>
  <c r="K39" i="15"/>
  <c r="K72" i="15"/>
  <c r="K40" i="15"/>
  <c r="H6" i="15"/>
  <c r="K11" i="15"/>
  <c r="K2" i="15" s="1"/>
  <c r="K51" i="15"/>
  <c r="K60" i="15"/>
  <c r="J22" i="1"/>
  <c r="J20" i="1"/>
  <c r="H6" i="12"/>
  <c r="H3" i="12"/>
  <c r="H5" i="12"/>
  <c r="H4" i="12"/>
  <c r="K18" i="12"/>
  <c r="K19" i="12"/>
  <c r="K21" i="12"/>
  <c r="K30" i="12"/>
  <c r="K2" i="12" s="1"/>
  <c r="K24" i="11"/>
  <c r="K19" i="11"/>
  <c r="F8" i="2"/>
  <c r="J18" i="1"/>
  <c r="K6" i="10"/>
  <c r="K19" i="10"/>
  <c r="F7" i="2"/>
  <c r="K14" i="9"/>
  <c r="K8" i="9"/>
  <c r="K15" i="9"/>
  <c r="K23" i="9"/>
  <c r="H4" i="9"/>
  <c r="K4" i="9"/>
  <c r="K2" i="9" s="1"/>
  <c r="K25" i="9"/>
  <c r="K19" i="9"/>
  <c r="D17" i="1"/>
  <c r="K5" i="7"/>
  <c r="K6" i="7"/>
  <c r="K7" i="7"/>
  <c r="K26" i="7"/>
  <c r="K18" i="6"/>
  <c r="K20" i="6"/>
  <c r="K57" i="6"/>
  <c r="K75" i="6"/>
  <c r="K59" i="6"/>
  <c r="K67" i="6"/>
  <c r="K65" i="6"/>
  <c r="K68" i="6"/>
  <c r="K38" i="6"/>
  <c r="K24" i="6"/>
  <c r="K62" i="6"/>
  <c r="K17" i="6"/>
  <c r="K39" i="6"/>
  <c r="K63" i="6"/>
  <c r="K64" i="6"/>
  <c r="K18" i="5"/>
  <c r="K35" i="5"/>
  <c r="K79" i="5"/>
  <c r="K20" i="5"/>
  <c r="K47" i="5"/>
  <c r="K22" i="5"/>
  <c r="K48" i="5"/>
  <c r="K83" i="5"/>
  <c r="H29" i="1"/>
  <c r="J6" i="2"/>
  <c r="I69" i="1"/>
  <c r="I43" i="1"/>
  <c r="I56" i="1"/>
  <c r="I70" i="1"/>
  <c r="I44" i="1"/>
  <c r="I62" i="1"/>
  <c r="I75" i="1"/>
  <c r="I49" i="1"/>
  <c r="I61" i="1"/>
  <c r="I74" i="1"/>
  <c r="I48" i="1"/>
  <c r="I60" i="1"/>
  <c r="I73" i="1"/>
  <c r="I47" i="1"/>
  <c r="I59" i="1"/>
  <c r="I72" i="1"/>
  <c r="I46" i="1"/>
  <c r="D32" i="1"/>
  <c r="K30" i="11"/>
  <c r="K20" i="11"/>
  <c r="K14" i="11"/>
  <c r="D19" i="1"/>
  <c r="K21" i="11"/>
  <c r="K11" i="11"/>
  <c r="K18" i="11"/>
  <c r="K26" i="11"/>
  <c r="K27" i="11"/>
  <c r="K8" i="11"/>
  <c r="H3" i="11"/>
  <c r="G9" i="2" s="1"/>
  <c r="K5" i="11"/>
  <c r="H6" i="11"/>
  <c r="K25" i="11"/>
  <c r="K23" i="11"/>
  <c r="K16" i="11"/>
  <c r="K17" i="11"/>
  <c r="D52" i="1"/>
  <c r="I71" i="1"/>
  <c r="I45" i="1"/>
  <c r="I58" i="1"/>
  <c r="K11" i="7"/>
  <c r="K22" i="7"/>
  <c r="K23" i="7"/>
  <c r="D29" i="1"/>
  <c r="K19" i="7"/>
  <c r="K4" i="7"/>
  <c r="K17" i="7"/>
  <c r="K24" i="7"/>
  <c r="K25" i="7"/>
  <c r="G13" i="1"/>
  <c r="G7" i="1" s="1"/>
  <c r="J16" i="1"/>
  <c r="K53" i="6"/>
  <c r="K77" i="6"/>
  <c r="K8" i="6"/>
  <c r="K69" i="6"/>
  <c r="I41" i="1"/>
  <c r="K48" i="6"/>
  <c r="K9" i="6"/>
  <c r="K21" i="6"/>
  <c r="K71" i="6"/>
  <c r="G39" i="1"/>
  <c r="K12" i="6"/>
  <c r="K28" i="6"/>
  <c r="K15" i="6"/>
  <c r="K43" i="6"/>
  <c r="G65" i="1"/>
  <c r="H13" i="1"/>
  <c r="K23" i="6"/>
  <c r="K36" i="6"/>
  <c r="I54" i="1"/>
  <c r="F39" i="1"/>
  <c r="K11" i="6"/>
  <c r="K44" i="6"/>
  <c r="I13" i="1"/>
  <c r="I7" i="1" s="1"/>
  <c r="K52" i="6"/>
  <c r="K76" i="6"/>
  <c r="F65" i="1"/>
  <c r="K53" i="5"/>
  <c r="K70" i="5"/>
  <c r="K15" i="5"/>
  <c r="K56" i="5"/>
  <c r="K81" i="5"/>
  <c r="K76" i="5"/>
  <c r="K49" i="5"/>
  <c r="D27" i="1"/>
  <c r="K51" i="5"/>
  <c r="K43" i="5"/>
  <c r="K32" i="5"/>
  <c r="K57" i="5"/>
  <c r="K80" i="5"/>
  <c r="K16" i="5"/>
  <c r="K24" i="5"/>
  <c r="K65" i="5"/>
  <c r="K50" i="5"/>
  <c r="K59" i="5"/>
  <c r="K26" i="5"/>
  <c r="K62" i="5"/>
  <c r="K86" i="5"/>
  <c r="K78" i="5"/>
  <c r="K5" i="5"/>
  <c r="K12" i="5"/>
  <c r="K63" i="5"/>
  <c r="K87" i="5"/>
  <c r="K28" i="5"/>
  <c r="K88" i="5"/>
  <c r="K36" i="5"/>
  <c r="K44" i="5"/>
  <c r="K73" i="5"/>
  <c r="K7" i="5"/>
  <c r="K19" i="5"/>
  <c r="K29" i="5"/>
  <c r="K89" i="5"/>
  <c r="J14" i="1"/>
  <c r="K14" i="5"/>
  <c r="K37" i="5"/>
  <c r="K74" i="5"/>
  <c r="K30" i="5"/>
  <c r="K66" i="5"/>
  <c r="K90" i="5"/>
  <c r="I40" i="1"/>
  <c r="K55" i="5"/>
  <c r="K67" i="5"/>
  <c r="K91" i="5"/>
  <c r="D65" i="1"/>
  <c r="K77" i="5"/>
  <c r="K11" i="5"/>
  <c r="K33" i="5"/>
  <c r="K40" i="5"/>
  <c r="K34" i="5"/>
  <c r="F4" i="2"/>
  <c r="K10" i="5"/>
  <c r="K68" i="5"/>
  <c r="K82" i="5"/>
  <c r="H4" i="5"/>
  <c r="D39" i="1"/>
  <c r="K60" i="5"/>
  <c r="K69" i="5"/>
  <c r="H67" i="1"/>
  <c r="H65" i="1" s="1"/>
  <c r="K31" i="5"/>
  <c r="K45" i="5"/>
  <c r="K38" i="5"/>
  <c r="K54" i="5"/>
  <c r="K64" i="5"/>
  <c r="E2" i="2"/>
  <c r="H6" i="5"/>
  <c r="K71" i="5"/>
  <c r="H5" i="5"/>
  <c r="K13" i="5"/>
  <c r="K25" i="5"/>
  <c r="K39" i="5"/>
  <c r="J10" i="2"/>
  <c r="H33" i="1"/>
  <c r="G52" i="1"/>
  <c r="E52" i="1"/>
  <c r="I53" i="1"/>
  <c r="G4" i="2"/>
  <c r="E14" i="1"/>
  <c r="E27" i="1"/>
  <c r="I42" i="1"/>
  <c r="J7" i="2"/>
  <c r="H30" i="1"/>
  <c r="F52" i="1"/>
  <c r="G36" i="1"/>
  <c r="I13" i="2"/>
  <c r="H31" i="1"/>
  <c r="J8" i="2"/>
  <c r="H52" i="1"/>
  <c r="H28" i="1"/>
  <c r="J5" i="2"/>
  <c r="I55" i="1"/>
  <c r="I57" i="1"/>
  <c r="I9" i="2"/>
  <c r="G32" i="1"/>
  <c r="I68" i="1"/>
  <c r="H39" i="1"/>
  <c r="E65" i="1"/>
  <c r="I66" i="1"/>
  <c r="H6" i="8"/>
  <c r="H4" i="11"/>
  <c r="C15" i="1"/>
  <c r="C17" i="1"/>
  <c r="C19" i="1"/>
  <c r="C21" i="1"/>
  <c r="C23" i="1"/>
  <c r="E39" i="1"/>
  <c r="H3" i="7"/>
  <c r="F5" i="2"/>
  <c r="E17" i="1"/>
  <c r="H3" i="6"/>
  <c r="H4" i="7"/>
  <c r="H5" i="7"/>
  <c r="H3" i="10"/>
  <c r="H4" i="10"/>
  <c r="F13" i="1"/>
  <c r="E30" i="1"/>
  <c r="H4" i="6"/>
  <c r="J15" i="1"/>
  <c r="J17" i="1"/>
  <c r="J19" i="1"/>
  <c r="J21" i="1"/>
  <c r="J23" i="1"/>
  <c r="F6" i="2"/>
  <c r="H5" i="10"/>
  <c r="H3" i="8"/>
  <c r="H5" i="9"/>
  <c r="H5" i="6"/>
  <c r="C14" i="1"/>
  <c r="C16" i="1"/>
  <c r="C18" i="1"/>
  <c r="C20" i="1"/>
  <c r="C22" i="1"/>
  <c r="H4" i="8"/>
  <c r="H3" i="15"/>
  <c r="H4" i="15"/>
  <c r="H36" i="1" l="1"/>
  <c r="J13" i="2"/>
  <c r="F33" i="1"/>
  <c r="H10" i="2"/>
  <c r="E33" i="1"/>
  <c r="G10" i="2"/>
  <c r="E20" i="1"/>
  <c r="K2" i="10"/>
  <c r="H7" i="2"/>
  <c r="F30" i="1"/>
  <c r="K2" i="6"/>
  <c r="E19" i="1"/>
  <c r="K2" i="11"/>
  <c r="H32" i="1"/>
  <c r="J9" i="2"/>
  <c r="E32" i="1"/>
  <c r="K2" i="7"/>
  <c r="D26" i="1"/>
  <c r="J49" i="1"/>
  <c r="J24" i="1"/>
  <c r="K2" i="5"/>
  <c r="C53" i="1" s="1"/>
  <c r="F2" i="2"/>
  <c r="H27" i="1"/>
  <c r="J4" i="2"/>
  <c r="I67" i="1"/>
  <c r="J75" i="1" s="1"/>
  <c r="I52" i="1"/>
  <c r="I65" i="1"/>
  <c r="G27" i="1"/>
  <c r="I4" i="2"/>
  <c r="F27" i="1"/>
  <c r="I27" i="1" s="1"/>
  <c r="H4" i="2"/>
  <c r="E28" i="1"/>
  <c r="G5" i="2"/>
  <c r="E15" i="1"/>
  <c r="D15" i="1"/>
  <c r="I39" i="1"/>
  <c r="I7" i="2"/>
  <c r="G30" i="1"/>
  <c r="G31" i="1"/>
  <c r="I8" i="2"/>
  <c r="I32" i="1"/>
  <c r="C13" i="1"/>
  <c r="G28" i="1"/>
  <c r="I5" i="2"/>
  <c r="I6" i="2"/>
  <c r="G29" i="1"/>
  <c r="E29" i="1"/>
  <c r="E16" i="1"/>
  <c r="G6" i="2"/>
  <c r="I10" i="2"/>
  <c r="G33" i="1"/>
  <c r="I33" i="1" s="1"/>
  <c r="C75" i="1"/>
  <c r="C36" i="1"/>
  <c r="C62" i="1"/>
  <c r="C49" i="1"/>
  <c r="H9" i="2"/>
  <c r="F32" i="1"/>
  <c r="C41" i="1"/>
  <c r="C67" i="1"/>
  <c r="C54" i="1"/>
  <c r="E36" i="1"/>
  <c r="G13" i="2"/>
  <c r="E23" i="1"/>
  <c r="F29" i="1"/>
  <c r="H6" i="2"/>
  <c r="C46" i="1"/>
  <c r="C72" i="1"/>
  <c r="C33" i="1"/>
  <c r="C59" i="1"/>
  <c r="J62" i="1"/>
  <c r="H13" i="2"/>
  <c r="F36" i="1"/>
  <c r="C58" i="1"/>
  <c r="C45" i="1"/>
  <c r="C71" i="1"/>
  <c r="C32" i="1"/>
  <c r="F7" i="1"/>
  <c r="J13" i="1"/>
  <c r="H8" i="2"/>
  <c r="F31" i="1"/>
  <c r="C43" i="1"/>
  <c r="C69" i="1"/>
  <c r="C30" i="1"/>
  <c r="C56" i="1"/>
  <c r="F28" i="1"/>
  <c r="H5" i="2"/>
  <c r="E31" i="1"/>
  <c r="E18" i="1"/>
  <c r="G8" i="2"/>
  <c r="C29" i="1"/>
  <c r="C55" i="1"/>
  <c r="C42" i="1"/>
  <c r="C68" i="1"/>
  <c r="C65" i="1" l="1"/>
  <c r="C70" i="1"/>
  <c r="C57" i="1"/>
  <c r="C44" i="1"/>
  <c r="C31" i="1"/>
  <c r="I30" i="1"/>
  <c r="H26" i="1"/>
  <c r="I10" i="1" s="1"/>
  <c r="I35" i="1"/>
  <c r="E13" i="1"/>
  <c r="E10" i="1" s="1"/>
  <c r="E26" i="1"/>
  <c r="J2" i="2"/>
  <c r="G2" i="2"/>
  <c r="C27" i="1"/>
  <c r="C26" i="1" s="1"/>
  <c r="C10" i="1" s="1"/>
  <c r="D4" i="1" s="1"/>
  <c r="C40" i="1"/>
  <c r="C66" i="1"/>
  <c r="C52" i="1"/>
  <c r="I36" i="1"/>
  <c r="J7" i="1"/>
  <c r="C7" i="1"/>
  <c r="I31" i="1"/>
  <c r="I29" i="1"/>
  <c r="H2" i="2"/>
  <c r="F26" i="1"/>
  <c r="F10" i="1" s="1"/>
  <c r="I34" i="1"/>
  <c r="I2" i="2"/>
  <c r="C39" i="1"/>
  <c r="D13" i="1"/>
  <c r="G26" i="1"/>
  <c r="G10" i="1" s="1"/>
  <c r="I28" i="1"/>
  <c r="E7" i="1" l="1"/>
  <c r="J36" i="1"/>
  <c r="D10" i="1"/>
  <c r="D7" i="1"/>
  <c r="I26" i="1"/>
</calcChain>
</file>

<file path=xl/sharedStrings.xml><?xml version="1.0" encoding="utf-8"?>
<sst xmlns="http://schemas.openxmlformats.org/spreadsheetml/2006/main" count="2466" uniqueCount="1284">
  <si>
    <t>Proposal Evaluation Summary</t>
  </si>
  <si>
    <t>Vendor Name:</t>
  </si>
  <si>
    <t>Date:</t>
  </si>
  <si>
    <t>Total LERMS Specification Score</t>
  </si>
  <si>
    <t>System</t>
  </si>
  <si>
    <t>Category</t>
  </si>
  <si>
    <t>Maximum Score</t>
  </si>
  <si>
    <t>Number of Requirements</t>
  </si>
  <si>
    <t>Not Answered</t>
  </si>
  <si>
    <t>Critical</t>
  </si>
  <si>
    <t>Important</t>
  </si>
  <si>
    <t>Informational</t>
  </si>
  <si>
    <t>All</t>
  </si>
  <si>
    <t>ALL CATEGORIES</t>
  </si>
  <si>
    <t>Score</t>
  </si>
  <si>
    <t>Function Available</t>
  </si>
  <si>
    <t>Function Not Available</t>
  </si>
  <si>
    <t>Exception</t>
  </si>
  <si>
    <t>Not Needed</t>
  </si>
  <si>
    <t>CAD MAIN</t>
  </si>
  <si>
    <t>Number of Critical</t>
  </si>
  <si>
    <t>Critical - Not Answered</t>
  </si>
  <si>
    <t>Critical - Function Available</t>
  </si>
  <si>
    <t>Critical - Function Not Available</t>
  </si>
  <si>
    <t>Critical - Exception</t>
  </si>
  <si>
    <t>Number of Important</t>
  </si>
  <si>
    <t>Important - Not Answered</t>
  </si>
  <si>
    <t>Important - Function Available</t>
  </si>
  <si>
    <t>Important - Function Not Available</t>
  </si>
  <si>
    <t>Important - Exception</t>
  </si>
  <si>
    <t>Number of Informational</t>
  </si>
  <si>
    <t>Informational - Not Answered</t>
  </si>
  <si>
    <t>Informational - Function Available</t>
  </si>
  <si>
    <t>Informational - Function Not Available</t>
  </si>
  <si>
    <t>Informational - Exception</t>
  </si>
  <si>
    <t>Worksheets</t>
  </si>
  <si>
    <t>Items</t>
  </si>
  <si>
    <t>Total Infrastructure Specs</t>
  </si>
  <si>
    <t>Specification Type</t>
  </si>
  <si>
    <t>Weight</t>
  </si>
  <si>
    <t>Availability</t>
  </si>
  <si>
    <t>Functional Specifications</t>
  </si>
  <si>
    <t>Contractor Work Area</t>
  </si>
  <si>
    <t>Additional Documentation Needed</t>
  </si>
  <si>
    <t>Results (HIDDEN)</t>
  </si>
  <si>
    <t>Summary</t>
  </si>
  <si>
    <t>Spec Weight</t>
  </si>
  <si>
    <t>Avail Weight</t>
  </si>
  <si>
    <t>Page setup</t>
  </si>
  <si>
    <t>adjust to</t>
  </si>
  <si>
    <t>left margin</t>
  </si>
  <si>
    <t>top margin</t>
  </si>
  <si>
    <t>bottom margin</t>
  </si>
  <si>
    <t>center horizontal</t>
  </si>
  <si>
    <t>Header</t>
  </si>
  <si>
    <t>CAD [module name]</t>
  </si>
  <si>
    <t>[sheet name]</t>
  </si>
  <si>
    <t>Footer</t>
  </si>
  <si>
    <t>Page x of xx</t>
  </si>
  <si>
    <t>Hide "results" column</t>
  </si>
  <si>
    <t>To edit named ranges, go to formulas&gt;name manager.</t>
  </si>
  <si>
    <t>To remove the groupbox border</t>
  </si>
  <si>
    <t>from the active sheet:</t>
  </si>
  <si>
    <t>key alt-F11</t>
  </si>
  <si>
    <t>key ctl-G</t>
  </si>
  <si>
    <t>type :</t>
  </si>
  <si>
    <t>ActiveSheet.GroupBoxes.Visible = False</t>
  </si>
  <si>
    <t>Select from Drop Down List</t>
  </si>
  <si>
    <t>Spec
ID</t>
  </si>
  <si>
    <t>Importance</t>
  </si>
  <si>
    <t>T-Gen-8</t>
  </si>
  <si>
    <t xml:space="preserve">The Proponents proposal provides a turnkey solution including all hardware, software, and services required to create and support an operating platform to satisfy the functional, reliability, performance, and security provisions of the RFP, irrespective of deployment model. </t>
  </si>
  <si>
    <t xml:space="preserve">IT: Not needed, City already has virtual infrastrucuture and necessary workstation hardware for use. </t>
  </si>
  <si>
    <t>T-Gen-17</t>
  </si>
  <si>
    <t>Geodiverse Disaster Recovery (Cloud)</t>
  </si>
  <si>
    <t xml:space="preserve">IT: Not needed if on prem solution. If hybrid, it will need Geodiversity. </t>
  </si>
  <si>
    <t>T-Gen-18</t>
  </si>
  <si>
    <t>Development (based on Proposer requirements)</t>
  </si>
  <si>
    <t>IT: May need some clarification on this</t>
  </si>
  <si>
    <t>Development Environment</t>
  </si>
  <si>
    <t>T-Gen-46</t>
  </si>
  <si>
    <t>A Development Environment is provided, as required, for the City of Winchester to effectively administer the system and for use with any included software development kit or application programming interface.</t>
  </si>
  <si>
    <t>T-Gen-76</t>
  </si>
  <si>
    <t>Users may enter a date as MM/DD/YY and the system will apply the current century to the entered data.</t>
  </si>
  <si>
    <t>IT: No, this sounds like it could cause transaction data to be inadvertently manipulated</t>
  </si>
  <si>
    <t>T-Gen-77</t>
  </si>
  <si>
    <t>Users may enter a date as MM/DD and the system will apply the current year.</t>
  </si>
  <si>
    <t>T-Cloud-12</t>
  </si>
  <si>
    <t>The solution is deployed and supported using an Infrastructure as a Service (IaaS) cloud service model</t>
  </si>
  <si>
    <t>T-Cloud-13</t>
  </si>
  <si>
    <t>The solution is deployed and supported using a Platform as a Service (PaaS) cloud service model</t>
  </si>
  <si>
    <t>PREM-11</t>
  </si>
  <si>
    <t xml:space="preserve">All servers being installed on-premises meet the functional, performance, and reliability requirements of the proposal are included for those systems being installed on-premise. </t>
  </si>
  <si>
    <t>PREM-12</t>
  </si>
  <si>
    <t>Applications and other programs are distributed across multiple physical servers.</t>
  </si>
  <si>
    <t>PREM-13</t>
  </si>
  <si>
    <t>There are sufficient computational resources for all on-premise applications at the primary (production) and secondary (disaster recovery) data centers to survive and maintain optimal performance following the complete failure of a physical server in each location.</t>
  </si>
  <si>
    <t>PREM-14</t>
  </si>
  <si>
    <t>Server systems have, at minimum, 25% open space for additional memory cards, disk drive bays, and PCI slots.</t>
  </si>
  <si>
    <t>PREM-15</t>
  </si>
  <si>
    <t>Proposer's solution exploits the benefits of multitasking and multithreaded CPUs.</t>
  </si>
  <si>
    <t>PREM-16</t>
  </si>
  <si>
    <t>Server systems are equipped with hot-swappable components including power supplies, disk drives, and I/O cards.</t>
  </si>
  <si>
    <t>PREM-17</t>
  </si>
  <si>
    <t>Proposed servers can be taken out of service or returned to service without impacting production operations.</t>
  </si>
  <si>
    <t>PREM-18</t>
  </si>
  <si>
    <t>Only solid state disk drives are used for drives housed in the server chassis.</t>
  </si>
  <si>
    <t>PREM-19</t>
  </si>
  <si>
    <t>At least two 10 Gbps (or faster) Network Interface Cards are provided with each server to interface with the switched fabric network.</t>
  </si>
  <si>
    <t>PREM-20</t>
  </si>
  <si>
    <t>Servers are provided in a form factor designed for mounting in a standard 19” EIA rack.</t>
  </si>
  <si>
    <t>PREM-21</t>
  </si>
  <si>
    <t>All proposed on-premises server, storage, network, and ancillary hardware at the primary (production) and secondary (disaster recovery) data centers can be fit into a single 42U (73.5 inch) rack or enclosure installed in an environment suitable for the operation of computer electronics.</t>
  </si>
  <si>
    <t>PREM-22</t>
  </si>
  <si>
    <t>The proposal includes a minimum of five (5) years of 24x7 onsite technical support for servers and any other equipment procured through the Contract.</t>
  </si>
  <si>
    <t>Data Storage</t>
  </si>
  <si>
    <t>PREM-23</t>
  </si>
  <si>
    <t>All application data and system data (e.g. code tables) are stored in a commercial, enterprise-grade relational database management system, with the exception of large binary objects</t>
  </si>
  <si>
    <t>PREM-24</t>
  </si>
  <si>
    <t>As proposed, data storage is provided to support a minimum of 15 years of use based on empirical data from production systems used by law enforcement agencies similar in size and organization as the City of Winchester</t>
  </si>
  <si>
    <t>PREM-25</t>
  </si>
  <si>
    <t>Data storage can be virtualized using a hyperconverged infrastructure or using a Proposer-provided Storage Area Network (SAN)</t>
  </si>
  <si>
    <r>
      <rPr>
        <b/>
        <sz val="12"/>
        <color theme="4"/>
        <rFont val="Arial Narrow"/>
        <family val="2"/>
        <charset val="1"/>
      </rPr>
      <t xml:space="preserve">Storage Area Network </t>
    </r>
    <r>
      <rPr>
        <sz val="12"/>
        <color theme="4"/>
        <rFont val="Arial Narrow"/>
        <family val="2"/>
        <charset val="1"/>
      </rPr>
      <t>- (not required for systems using hyper-convergence and virtual storage).</t>
    </r>
  </si>
  <si>
    <t>PREM-26</t>
  </si>
  <si>
    <t>Using empirical data from other similar clients, the Proposer's SAN storage appliance is configured with the estimated capacity needed to store all data collected from the proposed solution for at least five (5) years  without  expanding the storage capacity of the SAN.</t>
  </si>
  <si>
    <t>PREM-27</t>
  </si>
  <si>
    <t>The SAN appliance is scalable  and  expandable  to meet anticipated data growth as calculated using data available from existing clients of similar size and organization to the City of Winchester.</t>
  </si>
  <si>
    <t>PREM-28</t>
  </si>
  <si>
    <t>Disk drives, power supplies, and fans are hot-swappable without disrupting end-user access to the system.</t>
  </si>
  <si>
    <t>PREM-29</t>
  </si>
  <si>
    <t>Two 10 Gbps (or faster) Network Interface Cards are provided with each node to interface with the switched fabric network.</t>
  </si>
  <si>
    <t>PREM-30</t>
  </si>
  <si>
    <t>SAN appliance does not have any single point of failure.</t>
  </si>
  <si>
    <t>PREM-31</t>
  </si>
  <si>
    <t>Tiered storage is provided with at least the first tier being solid state drives.</t>
  </si>
  <si>
    <t>PREM-32</t>
  </si>
  <si>
    <t>All necessary perpetual software licenses are included.</t>
  </si>
  <si>
    <t>PREM-33</t>
  </si>
  <si>
    <t>Include a minimum of five (5) years 24x7 onsite technical support for servers and any other equipment procured from within the scope of the Contract</t>
  </si>
  <si>
    <t>Networking</t>
  </si>
  <si>
    <t>PREM-34</t>
  </si>
  <si>
    <t>Proposal includes all network hardware and associated installation services required to interconnect all server-side hardware (top-of-rack switches).</t>
  </si>
  <si>
    <t>PREM-35</t>
  </si>
  <si>
    <t>The server-side network uses a Proposer-provided 10 Gbps (minimum) switched fabric network topology for load balancing, redundancy and network fault tolerance.</t>
  </si>
  <si>
    <t>T-SW-10</t>
  </si>
  <si>
    <t>Include a minimum of five (5) years of Software Assurance (to enable unconstrained mobility rights).</t>
  </si>
  <si>
    <t>IT: City has software assurance and can provide required Microsoft Windows Server</t>
  </si>
  <si>
    <t>BU-2</t>
  </si>
  <si>
    <t>If necessary, the applications and/or data in one data center can be restored over the network using the data backup from another data center.</t>
  </si>
  <si>
    <t>Disaster Recovery (On-Premises only)</t>
  </si>
  <si>
    <t>BU-3</t>
  </si>
  <si>
    <t>A solution that replicates the production database to one or more geodiverse data centers in near real-time is included.</t>
  </si>
  <si>
    <t>BU-4</t>
  </si>
  <si>
    <t>A solution that replicates the CAD production database to one or more geodiverse data centers in near real-time is included.</t>
  </si>
  <si>
    <t>BU-5</t>
  </si>
  <si>
    <t>A solution that replicates the Law Records Management  production database to one or more geodiverse data centers in near real-time is included.</t>
  </si>
  <si>
    <t>BU-6</t>
  </si>
  <si>
    <t>A solution that replicates the Mobile Data production database to one or more geodiverse data centers in near real-time is included.</t>
  </si>
  <si>
    <t>BU-7</t>
  </si>
  <si>
    <t>A solution is included for automatic detection of critical system faults and migrating current operations to the Disaster Recovery data center without human intervention.</t>
  </si>
  <si>
    <t>S-Sec-53</t>
  </si>
  <si>
    <t>The whitelisting (or other) feature can limit authorizations to specific times of day and days of week.</t>
  </si>
  <si>
    <t xml:space="preserve">IT: Public safety is a 24/7 environment. </t>
  </si>
  <si>
    <t>Rows to be numbered</t>
  </si>
  <si>
    <t>GENERAL</t>
  </si>
  <si>
    <t>NOTE:  As applied here, "web-native" defines development and deployment models that fully exploit the benefits of a commercial web browser such as easy navigation, near-zero client footprint and simultaneous connectivity to multiple website and web-enabled applications, etc.</t>
  </si>
  <si>
    <t>Some or all of the applications (please specify) proposed are part of a true "web-native" solution.</t>
  </si>
  <si>
    <t>To add a row - 
1 - unprotect sheet
2 - insert new row in middle or add to bottom
3 - copy formula from column A cell above the row being added 
4 - add a 1 to column L</t>
  </si>
  <si>
    <t>Some or all of the applications (please specify) are designed using a conventional client-server architecture with a browser-based user interface.</t>
  </si>
  <si>
    <t>Some or all of the applications (please specify) are designed using a conventional client-server architecture with a Windows (or other operating system) user interface.</t>
  </si>
  <si>
    <t>The system shall support contractually defined Service Level Agreements (SLAs) by tracking performance against agreed service metrics and providing auditable reports to support enforcement of penalties when SLA thresholds are not met.</t>
  </si>
  <si>
    <t>The vendor shall complete functional, integration, and regression testing in a vendor-hosted QA environment prior to any release to production, and shall provide evidence of successful testing for customer review and approval.</t>
  </si>
  <si>
    <t>Deployment Model</t>
  </si>
  <si>
    <t>A public, CJIS-certified Cloud Service Provider for hosting all systems.</t>
  </si>
  <si>
    <t>A solution where all systems are installed at data centers operated by the City of Staunton.</t>
  </si>
  <si>
    <t>The on-site solution can be installed on the City's virtual infrastructure.</t>
  </si>
  <si>
    <t>The Proponent will provide and coordinate with the City on minimum requirements to install the on-premise solution on the existing City's virtual infrastructure.</t>
  </si>
  <si>
    <t xml:space="preserve">The Proponent will provide the City with minimum server, operating system, and database minimum and recommended requirements. </t>
  </si>
  <si>
    <t>The proposed applications can be installed and operated on City provided workstations.</t>
  </si>
  <si>
    <t xml:space="preserve">The Proponent will provide the City with minimum workstation hardware requirements. </t>
  </si>
  <si>
    <t>Some form of a hybrid configuration with some applications being cloud-hosted and others being installed in City data centers.</t>
  </si>
  <si>
    <t>The proposed operating platform and allocation of systems between cloud-hosting and on-premises is based on the best fit for the products being proposed and the stated needs of the City of Staunton.</t>
  </si>
  <si>
    <t xml:space="preserve">Computer server configurations comply with public safety best practices and industry-accepted standards.   </t>
  </si>
  <si>
    <t>The system being proposed is a Commercial Off The Shelf (COTS) software application.</t>
  </si>
  <si>
    <t>City Extensions to Base Applications</t>
  </si>
  <si>
    <t>An Application Programming Interface (API) is included to enable the development of interfaces and integrations for internal and third-party uses and the Proposer will include support to the City, as needed.</t>
  </si>
  <si>
    <t>Supported Operating Environments</t>
  </si>
  <si>
    <t>Primary Production</t>
  </si>
  <si>
    <t>Combined Testing/Training (least desired over separate Testing and Training Environments)</t>
  </si>
  <si>
    <r>
      <rPr>
        <sz val="12"/>
        <rFont val="Arial Narrow"/>
        <family val="2"/>
        <charset val="1"/>
      </rPr>
      <t>Geodiverse Disaster Recovery (Cloud)</t>
    </r>
    <r>
      <rPr>
        <sz val="12"/>
        <color rgb="FF00B050"/>
        <rFont val="Arial Narrow"/>
        <family val="2"/>
        <charset val="1"/>
      </rPr>
      <t xml:space="preserve"> [only if hybrid deployment with DR in the cloud is being proposed]</t>
    </r>
  </si>
  <si>
    <t>Common Across Environments</t>
  </si>
  <si>
    <t>All Environments can operate the same version of the software as the Production Environment.</t>
  </si>
  <si>
    <t>All Environments have the same features and functions as the Production Environment.</t>
  </si>
  <si>
    <t>Use of one Environment, including the Testing Environment when evaluating new releases and revisions of the application software, has no adverse impact on the performance of any other Environment, especially the Production Environment.</t>
  </si>
  <si>
    <t>Functions and transactions performed from one Environment do not impact or change anything in any other Environment.</t>
  </si>
  <si>
    <t>Software updates can be applied incrementally across Environments with no discernable impact on other Environments during the upgrade process.</t>
  </si>
  <si>
    <t>Independent system data management functions (e.g., code tables, drop-down lists, configuration settings, user permissions, etc.) are available in each Environment.</t>
  </si>
  <si>
    <t>Updates to system data in one Environment does not alter the system data in any other Environment.</t>
  </si>
  <si>
    <t>All system data (e.g., code tables, drop-down lists, configuration settings, user permissions, etc.) can easily be copied and activated between Environments without Proposer's assistance.</t>
  </si>
  <si>
    <t>All Operating Environments are accessible from the same network.</t>
  </si>
  <si>
    <t>Workstations can connect to and transition between any Operating Environments without requiring any modification to server or workstation settings.</t>
  </si>
  <si>
    <t>A clear indicator is provided within the workstation application that identifies the currently connected Environment.</t>
  </si>
  <si>
    <t>A System Administrator can restrict a Workstation or other Device to a specific Environment(s).</t>
  </si>
  <si>
    <t>Security settings and user permissions control which Environment(s) a user can access.</t>
  </si>
  <si>
    <t>User rights are the same for all Environments by default, but can be modified as required by the City.</t>
  </si>
  <si>
    <t>Production Environment</t>
  </si>
  <si>
    <t>Tested application software and system data (e.g., code tables, drop-down lists, configuration settings, etc.) updates can be installed onto the Production Environment at any time without Proposer's assistance.</t>
  </si>
  <si>
    <t>Tested application software and system data updates can be installed onto the Production Environment at any time, without Proposer's assistance, and with automatic activation delayed until a time specified by a System Administrator.</t>
  </si>
  <si>
    <t>System data (e.g., code tables, drop-down lists, configuration settings, etc.) can be copied from the Production Environment directly into any other Environment without the Proposer's assistance to mimic the production system.</t>
  </si>
  <si>
    <t>Testing Environment</t>
  </si>
  <si>
    <t>A dedicated Testing Environment is included that enables the evaluation and quality assurance validation of all current, upgraded, updated, and corrected application software prior to installation into any other Environment.</t>
  </si>
  <si>
    <t>Testing Environment can store sufficient application records to preform realistic and effective testing of new release of the Application Software.</t>
  </si>
  <si>
    <t>All Interfaces are operational from the Testing Environment.</t>
  </si>
  <si>
    <t>All Proposer-supplied third-party components are incorporated into the Testing Environment.</t>
  </si>
  <si>
    <t>The process for updating and maintaining GIS data is available in the Testing Environment.</t>
  </si>
  <si>
    <t>Training Environment</t>
  </si>
  <si>
    <t>A dedicated Training Environment is included that, from the end user and data administration perspectives, is an identical replica of the Production Environment.</t>
  </si>
  <si>
    <t>Training Environment can store sufficient Unit and Incident data to perform realistic and effective training of the Application Software.</t>
  </si>
  <si>
    <t>All interfaces are operational from the Training Environment.</t>
  </si>
  <si>
    <t>All Proposer-supplied third-party components are incorporated into the Training Environment.</t>
  </si>
  <si>
    <t>The process for updating and maintaining GIS data is available in the Training Environment.</t>
  </si>
  <si>
    <t>Data Warehouse</t>
  </si>
  <si>
    <t>A "data warehouse," which is a read-only, near real-time replica of the production database(s), is provided and installed at a City of Staunton data center and administered directly by the City to provide unfettered access to all application-generated data in support of multi-key queries, ad hoc reporting, dashboards, and similar requirements.</t>
  </si>
  <si>
    <t>Any costs assessed by the cloud services provider for exporting the data to populate the data warehouse is to be incorporated into subscription fee or support and maintenance costs.</t>
  </si>
  <si>
    <t>The data dictionary includes a description of all fields in all tables:</t>
  </si>
  <si>
    <t>Data type (e.g. numeric, alpha or date)</t>
  </si>
  <si>
    <t>Field size</t>
  </si>
  <si>
    <t>Field format (i.e. output format)</t>
  </si>
  <si>
    <t>Edit or validation criteria</t>
  </si>
  <si>
    <t>Associated code table</t>
  </si>
  <si>
    <t>Default value</t>
  </si>
  <si>
    <t>Description</t>
  </si>
  <si>
    <t>Documentation on the mapping of primary, alternate, and foreign keys is also included.</t>
  </si>
  <si>
    <t>The Data Warehouse does not exclude the optional use of stored procedures.</t>
  </si>
  <si>
    <t>Additional Data Warehouses can be added in the future to address increased demands and/or the need to expose only as subset of available data.</t>
  </si>
  <si>
    <t>Dates and Times</t>
  </si>
  <si>
    <t>The entry, display and storage of dates and times is consistent across all systems.</t>
  </si>
  <si>
    <t>Current date and local time are displayed on all application screens at each active workstation.</t>
  </si>
  <si>
    <r>
      <rPr>
        <sz val="12"/>
        <rFont val="Arial Narrow"/>
        <family val="2"/>
        <charset val="1"/>
      </rPr>
      <t>The date and time displayed at each workstation is synchronized using a common master time source.</t>
    </r>
    <r>
      <rPr>
        <sz val="12"/>
        <color rgb="FFFF0000"/>
        <rFont val="Arial Narrow"/>
        <family val="2"/>
        <charset val="1"/>
      </rPr>
      <t xml:space="preserve"> (List the proposed master time source in the work area)</t>
    </r>
  </si>
  <si>
    <r>
      <rPr>
        <sz val="12"/>
        <rFont val="Arial Narrow"/>
        <family val="2"/>
        <charset val="1"/>
      </rPr>
      <t xml:space="preserve">The date and time recorded with every transaction and event is synchronized using a common master time source. </t>
    </r>
    <r>
      <rPr>
        <i/>
        <sz val="12"/>
        <color rgb="FFFF0000"/>
        <rFont val="Arial Narrow"/>
        <family val="2"/>
        <charset val="1"/>
      </rPr>
      <t>(List the proposed master time source in the work area)</t>
    </r>
  </si>
  <si>
    <t>Time is recorded as Coordinated Universal Time (UTC) to provide the basis for addressing differences in time zones as with as the Daylight Savings offset.</t>
  </si>
  <si>
    <t>The system associates a time to an event based on the current time for that event's address, location, or geographical area.</t>
  </si>
  <si>
    <t>Time is displayed in a HH:MM:SS 24-hour ("military") format.</t>
  </si>
  <si>
    <t>Time is always displayed to the user as local time.</t>
  </si>
  <si>
    <t>Times entered by the user for searches, reports and other types of records can include only HH:MM.</t>
  </si>
  <si>
    <t>Dates are recorded and displayed based on the Gregorian calendar format.</t>
  </si>
  <si>
    <t>The date and time generated with each transaction and event by the server-side of the solution is the time of record for that event.</t>
  </si>
  <si>
    <t>Dates are recorded and displayed in a MM/DD/YYYY format.</t>
  </si>
  <si>
    <t>Administration of On-site Systems</t>
  </si>
  <si>
    <t>Proposer staff will thoroughly train City identified System Administrators  on the operation, maintenance, and management of all systems installed on-premises.</t>
  </si>
  <si>
    <t xml:space="preserve">The Proposer will provide detailed as-built diagram documentation, customized to align with the systems procured and installed on-premises, to assist with system administration training. </t>
  </si>
  <si>
    <t>Describe, here (column 'D') or in an attachment, the types of system events that trigger the generation of an alert or message to the City's system administrators (information included here does not impact weighted scoring of responses)</t>
  </si>
  <si>
    <t>Messages can be communicated using system-native messaging, email, SMS text, or local auditable alarms based on the City's preferences</t>
  </si>
  <si>
    <t>The delivery method can be determined based on the priority of the event</t>
  </si>
  <si>
    <t>Messages contain clear text descriptions of the event</t>
  </si>
  <si>
    <t>Rows to be Numbered</t>
  </si>
  <si>
    <t>CLOUD</t>
  </si>
  <si>
    <t xml:space="preserve">All applications and/or major components being proposed are part of a true "web-native" solution.  </t>
  </si>
  <si>
    <r>
      <rPr>
        <sz val="12"/>
        <rFont val="Arial Narrow"/>
        <family val="2"/>
        <charset val="1"/>
      </rPr>
      <t>Some or all of the applications or major components</t>
    </r>
    <r>
      <rPr>
        <i/>
        <sz val="12"/>
        <color rgb="FFFF0000"/>
        <rFont val="Arial Narrow"/>
        <family val="2"/>
        <charset val="1"/>
      </rPr>
      <t xml:space="preserve"> (specify in the Work Area)</t>
    </r>
    <r>
      <rPr>
        <sz val="12"/>
        <rFont val="Arial Narrow"/>
        <family val="2"/>
        <charset val="1"/>
      </rPr>
      <t xml:space="preserve"> proposed are part of a true "web-native" solution.</t>
    </r>
  </si>
  <si>
    <t>Those portions of the proposed solution that use cloud hosting are hosted using a secure Public Cloud Service approved for government users and uniquely engineered to host 24x7 public safety mission-critical applications</t>
  </si>
  <si>
    <t>Those potions of the proposed solution that use cloud hosting are hosted using a public CJIS-certified Cloud Service Provider for hosting all systems</t>
  </si>
  <si>
    <t xml:space="preserve">The system will remain compliant with all state and federal cloud computing requirements.  </t>
  </si>
  <si>
    <t xml:space="preserve">The system will remain compliant with all state and federal security requirements.  </t>
  </si>
  <si>
    <t>The proposed systems are being deployed in a Tier 4 (Telecommunications Industry Association) data center(s), characterized by fully fault-tolerant components including uplinks, servers, storage, HVAC systems, dual power, etc.</t>
  </si>
  <si>
    <t>The CSP guarantees a minimum 99.999% availability; the standard for Tier 4 data centers</t>
  </si>
  <si>
    <t>If the CSP is unable to provide a 99.999% uptime guarantee for the hosting platform (exclusive of any applications software), identify here the highest percentage of availability the CSP is willing to guarantee</t>
  </si>
  <si>
    <t>The system applications will provide 99.999% of uptime allowing the users to do productive work.</t>
  </si>
  <si>
    <t>The Contractor, provides, directly and/or by agents of the cloud service provider, comprehensive system management and administrative services of all hosted applications and components, based on industry best practices for a 24x7 public safety-critical system.</t>
  </si>
  <si>
    <t>The solution is deployed and supported using a Software as a Service (SaaS) cloud service model</t>
  </si>
  <si>
    <t>Indicate the deployment model chosen for the proposed solution</t>
  </si>
  <si>
    <t>Single tenant</t>
  </si>
  <si>
    <t>Multi-tenant</t>
  </si>
  <si>
    <t>The solution includes the following:</t>
  </si>
  <si>
    <t>Backup/Restore</t>
  </si>
  <si>
    <t>Elasticity/Auto Scaling</t>
  </si>
  <si>
    <t>Resource allocation modifications are automated and occur in near-real-time (state typical time)</t>
  </si>
  <si>
    <t>Local Load Balancing (within a data center)</t>
  </si>
  <si>
    <t>Geo Load Balancing</t>
  </si>
  <si>
    <t>Geo-synchronous Data Replication</t>
  </si>
  <si>
    <t>Identity and Access Management (IAM) Features</t>
  </si>
  <si>
    <t>Management Tools</t>
  </si>
  <si>
    <t>Monitoring Features</t>
  </si>
  <si>
    <t>Networking Features</t>
  </si>
  <si>
    <t>Firewalls</t>
  </si>
  <si>
    <t>Point-in-time Snapshots</t>
  </si>
  <si>
    <r>
      <rPr>
        <sz val="12"/>
        <rFont val="Arial Narrow"/>
        <family val="2"/>
        <charset val="1"/>
      </rPr>
      <t xml:space="preserve">Virtualization </t>
    </r>
    <r>
      <rPr>
        <i/>
        <sz val="12"/>
        <color rgb="FFFF0000"/>
        <rFont val="Arial Narrow"/>
        <family val="2"/>
        <charset val="1"/>
      </rPr>
      <t>(specify vendor in work area)</t>
    </r>
  </si>
  <si>
    <t>Public–key Cryptography</t>
  </si>
  <si>
    <t xml:space="preserve">System Analytics Capabilities </t>
  </si>
  <si>
    <t>Compute Features (e.g., virtualization, high availability architecture, etc.)</t>
  </si>
  <si>
    <r>
      <rPr>
        <sz val="12"/>
        <rFont val="Arial Narrow"/>
        <family val="2"/>
        <charset val="1"/>
      </rPr>
      <t>Data Storage</t>
    </r>
    <r>
      <rPr>
        <sz val="12"/>
        <color rgb="FFFF0000"/>
        <rFont val="Arial Narrow"/>
        <family val="2"/>
        <charset val="1"/>
      </rPr>
      <t xml:space="preserve"> (indicate the RDBMS vendor and if it is product of the CSP or provided by the Proposer in the work area)</t>
    </r>
  </si>
  <si>
    <t xml:space="preserve">Security Policies and Procedures </t>
  </si>
  <si>
    <t>The recommended CSP understands and will adhere to all relative provisions of the security requirements as defined in this RFP for the duration of the executed contract.</t>
  </si>
  <si>
    <t>All CSP and Proposer employees that have access to the City's Criminal Justice Information (CJI) will follow all security requirements including background checks and pass security awareness.</t>
  </si>
  <si>
    <t>The CSP is approved by the Federal Bureau of Investigations for communicating and storing criminal justice data.</t>
  </si>
  <si>
    <t>The CSP abides by all Virginia security requirements above and beyond those already required by the Federal Bureau of Investigations.</t>
  </si>
  <si>
    <t>The CSP agrees to assist any federal or state government agency with standing over the use of cloud computing in completion an audit with ample advanced notice and avoiding any information that is considered intellectual property or could be damaging to the Contractor if it falls into the hands of a competitor</t>
  </si>
  <si>
    <t>If any issues that require correction are identified during an official audit, the CSP will take immediate, corrective action .</t>
  </si>
  <si>
    <t>The Proposer will make every attempt to meet all state and federal deadlines imposed.</t>
  </si>
  <si>
    <r>
      <rPr>
        <sz val="12"/>
        <rFont val="Arial Narrow"/>
        <family val="2"/>
        <charset val="1"/>
      </rPr>
      <t>The proposed CSP supports connections with different network technologies, including</t>
    </r>
    <r>
      <rPr>
        <sz val="12"/>
        <color rgb="FFFF0000"/>
        <rFont val="Arial Narrow"/>
        <family val="2"/>
        <charset val="1"/>
      </rPr>
      <t xml:space="preserve"> (identify those that are supported by the Proposer's solution in the work area)</t>
    </r>
    <r>
      <rPr>
        <sz val="12"/>
        <rFont val="Arial Narrow"/>
        <family val="2"/>
        <charset val="1"/>
      </rPr>
      <t>:</t>
    </r>
  </si>
  <si>
    <t>Cisco</t>
  </si>
  <si>
    <t>Over the Internet using internet protocols</t>
  </si>
  <si>
    <t>Appropriate use of said internet protocols</t>
  </si>
  <si>
    <t>Directly connected dedicated, high speed networks</t>
  </si>
  <si>
    <t>The CSP supports multiple diverse paths to the host locations to provide redundancy.</t>
  </si>
  <si>
    <t>The Contractor will provide, as a project deliverable, documentation for any requirements or implications to the City's internal networks for end-to-end communications between the end user and the CSP facilities.</t>
  </si>
  <si>
    <t>City-provided networks have a single end point and the CSP provides and manages network connectivity between CSP data centers.</t>
  </si>
  <si>
    <t>The Proposer has provided as an attachment a block diagram to illustrate the core components and distributed architecture of the CSP operations.</t>
  </si>
  <si>
    <t>The Proposer has provided as an attachment a high-level illustration of the network topology between the end user and the CSP including security appliances and core network components.</t>
  </si>
  <si>
    <t>The provided network illustration includes notations identifying what the City of Staunton is expected to provide, what is being provided by the Proponent, and what is being supplied by the CSP.</t>
  </si>
  <si>
    <t>The provided network illustration includes notations with required/recommended bandwidth estimates.</t>
  </si>
  <si>
    <t>Disaster Recovery</t>
  </si>
  <si>
    <t>Real-time Replication of the Production database to a geo-diverse data center is part of the services to be provided by the CSP (in the work area provide the typical Recovery Point Objective (RPO).</t>
  </si>
  <si>
    <t>Describe, here (column 'D') or in an attachment, any processes that require a manual restart to complete the migration to the disaster recovery system (information included here does not impact weighted scoring of responses).</t>
  </si>
  <si>
    <t>Data Governance and Management</t>
  </si>
  <si>
    <t xml:space="preserve">The City of Staunton solely and wholly owns all rights, titles, and interest in its data stored by the CSP. </t>
  </si>
  <si>
    <t>The negotiated agreement between the Contractor and the CSP will identify the City of Staunton as the sole owner of the data and include provisions for returning that data to the City within 30 days of a request.</t>
  </si>
  <si>
    <t xml:space="preserve">Upon exiting the agreement, the CSP will delete all City data using methods that ensure no part of the data remains accessible to the CSP or any other party </t>
  </si>
  <si>
    <t>The Contractor and any subcontracts will not access or use any data.</t>
  </si>
  <si>
    <t>The Contractor and any subcontracts will not collect or share any data without first obtaining written permission from the City</t>
  </si>
  <si>
    <t>Data are stored within the 48 contiguous United States ONLY</t>
  </si>
  <si>
    <t>There are no limitations, encumbrances or additional fees for the City to access, copy or download its data when stored by the CSP</t>
  </si>
  <si>
    <t>If the City severs its relationship with the Contractor or the CSP, all data must be provided to the City on a medium and in a format that facilitates effective and timely transition to a different CSP</t>
  </si>
  <si>
    <t>Contractual and Service Governance</t>
  </si>
  <si>
    <t>No CSP responsibilities will be assigned to a subcontractor without the City's knowledge and approval</t>
  </si>
  <si>
    <t>Information regarding the City's use of the Service may not be disclosed, provided, rented, or sold to any third party for any reason unless required by law, state, or federal regulation or by a court order</t>
  </si>
  <si>
    <t>Cloud Solution Provider Fees</t>
  </si>
  <si>
    <t>Contractor's monthly or annual subscription fees for cloud hosting services are fixed price, as opposed to a measured services model, with quarterly adjustments for any significant changes to the required compute and storage resources</t>
  </si>
  <si>
    <t>The method for determining the cost for increased subscription fees and a limit to annual subscription fee adjustments are to be negotiated as part of the Contract</t>
  </si>
  <si>
    <t>The services provided by the CSP include granular reports on resource usage to provide the sole basis for increasing subscription fees</t>
  </si>
  <si>
    <t>All resource usage reports will be shared with the City</t>
  </si>
  <si>
    <t>PREMISE</t>
  </si>
  <si>
    <t>NOTE: These specifications apply to any installed systems, either provided by or recommended for installation by the Proponent in a City of Staunton Data Center.</t>
  </si>
  <si>
    <t>The City will provide routine system administration services for on-premise systems based on public safety industry best practices.</t>
  </si>
  <si>
    <t>The on-premises deployment can be installed on the City's existing virtual infrastructure.</t>
  </si>
  <si>
    <t>The system is engineered with system-level redundancy.</t>
  </si>
  <si>
    <t>The system has component level fault tolerance.</t>
  </si>
  <si>
    <t>Hardware Requirements</t>
  </si>
  <si>
    <t>The hardware proposed fully satisfies or exceeds the functional, integration, performance and reliability specifications of the RFP.</t>
  </si>
  <si>
    <t>All required hardware is commodity-grade systems with no proprietary content and is available from multiple sources.</t>
  </si>
  <si>
    <t xml:space="preserve">A line item detail of all included hardware is provided in the RFP Proposal Response. </t>
  </si>
  <si>
    <t>The City reserves the option of specifying the manufacturer for all commodity hardware and commercial software with the understanding there may be increased costs over the hardware as proposed (this ensures the City's administrators will be familiar with the chosen products and it is a means of limiting the number of third-party support personnel requiring access to secure City-operated facilities)</t>
  </si>
  <si>
    <t>The proposed solution can alternatively be installed on City-provided hardware either as a standalone operating platform or as part of an enterprise platform with shared resources</t>
  </si>
  <si>
    <t>The system shall be fully compatible with Nutanix hyperconverged infrastructure, supporting deployment, operation, and management within Nutanix environments without requiring unsupported configurations or third-party workarounds.</t>
  </si>
  <si>
    <t>Server Systems</t>
  </si>
  <si>
    <t>Networks support the full Internet Protocol suite, which encompasses TCP, IP, UDP, HTTPS, SFTP, POP3, and others.</t>
  </si>
  <si>
    <t>The demarcation point between the secure Staunton network and the Proposer's solution is the Proposer-provided network switches if required by the configuration.</t>
  </si>
  <si>
    <t>The proposed solution is compatible with 4G, LTE and 5G wireless broadband networks.</t>
  </si>
  <si>
    <t xml:space="preserve">All mobile applications connectivity to main applications must be fully compatible with Fortinet FortClient VPN solutions </t>
  </si>
  <si>
    <t>Hardware Documentation</t>
  </si>
  <si>
    <t>As-built documentation, tailored to match the City's system as deployed and configured, is provided as a project deliverable, including:</t>
  </si>
  <si>
    <t>System Operation and Administration (for all Environments)</t>
  </si>
  <si>
    <t>Database Administration</t>
  </si>
  <si>
    <t>Configuration Settings</t>
  </si>
  <si>
    <t>Data Administration (e.g., user accounts, code tables, etc.)</t>
  </si>
  <si>
    <t>All standard documentation provided by hardware manufacturers and commercial software vendors that were included for items purchased by the Proposer on behalf of the City of Staunton.</t>
  </si>
  <si>
    <t>Hardware</t>
  </si>
  <si>
    <t>T-Hard-1</t>
  </si>
  <si>
    <t>Advantageous</t>
  </si>
  <si>
    <t>The Cost Proposal includes all hardware and ancillary components required for those portions of the system being hosted locally at any City of Naperville data center(s)</t>
  </si>
  <si>
    <t>T-Hard-2</t>
  </si>
  <si>
    <t xml:space="preserve">The Cost Proposal assumes the City will provide routine system administration services for on-premise systems based on industry best practices </t>
  </si>
  <si>
    <t>T-Hard-3</t>
  </si>
  <si>
    <t>The Proposal includes all necessary server-side hardware (except network equipment) required to ensure that the application software performs as defined in the RFP, considering projected workload, data volumes, and double the current number of concurrent users</t>
  </si>
  <si>
    <t>T-Hard-4</t>
  </si>
  <si>
    <t>The hardware proposed fully satisfies or exceeds the functional, integration, performance and reliability specifications of the RFP</t>
  </si>
  <si>
    <t>T-Hard-5</t>
  </si>
  <si>
    <t>All required hardware is commodity-grade systems with no proprietary content and is available from multiple sources</t>
  </si>
  <si>
    <t>T-Hard-6</t>
  </si>
  <si>
    <t>A line item detail of all included hardware is provided as an attachment in the Cost Proposal</t>
  </si>
  <si>
    <t>T-Hard-7</t>
  </si>
  <si>
    <t>T-Hard-8</t>
  </si>
  <si>
    <t>Sever Systems</t>
  </si>
  <si>
    <t>T-Hard-9</t>
  </si>
  <si>
    <t xml:space="preserve">All servers being installed on-premises meet the functional, performance and reliability requirements of the proposal are included for those systems being installed on-premise </t>
  </si>
  <si>
    <t>T-Hard-10</t>
  </si>
  <si>
    <t xml:space="preserve">Applications and other programs are distributed across multiple physical servers </t>
  </si>
  <si>
    <t>T-Hard-11</t>
  </si>
  <si>
    <t>There are sufficient computational resources for all on-premise applications at the primary (production) and secondary (disaster recovery) data centers to survive and maintain optimal performance following the complete failure of a physical server in each location</t>
  </si>
  <si>
    <t>T-Hard-12</t>
  </si>
  <si>
    <t xml:space="preserve">Server systems have, at minimum, 25% open space for additional memory cards, disk drive bays, and PCI slots </t>
  </si>
  <si>
    <t>T-Hard-13</t>
  </si>
  <si>
    <t>Proposer's solution exploits the benefits of multitasking and multithreaded CPUs</t>
  </si>
  <si>
    <t>T-Hard-14</t>
  </si>
  <si>
    <t>Server systems are equipped with hot swappable components including power supplies, disk drives and I/O cards</t>
  </si>
  <si>
    <t>T-Hard-15</t>
  </si>
  <si>
    <t>Proposed servers can be taken out of service or returned to service without impacting production operations</t>
  </si>
  <si>
    <t>T-Hard-16</t>
  </si>
  <si>
    <t>Only solid state disk drives are used for drives housed in the server chassis</t>
  </si>
  <si>
    <t>T-Hard-17</t>
  </si>
  <si>
    <t>At least two 10 Gbps (or faster) Network Interface Cards are provided with each server to interface with the switched fabric network</t>
  </si>
  <si>
    <t>T-Hard-18</t>
  </si>
  <si>
    <t>Servers are provided in a form factor designed for mounting in a standard 19” EIA rack</t>
  </si>
  <si>
    <t>T-Hard-19</t>
  </si>
  <si>
    <t>All proposed on-premises server, storage, network and ancillary hardware at the primary (production) and secondary (disaster recovery) data centers can be fit into a single City-provided 42U (73.5 inch) rack or enclosure installed in an environment suitable for the operation of computer electronics</t>
  </si>
  <si>
    <t>T-Hard-20</t>
  </si>
  <si>
    <t>A minimum of five (5) years 24x7 onsite technical support for servers and any other equipment procured through the Contract</t>
  </si>
  <si>
    <t>T-Hard-21</t>
  </si>
  <si>
    <t>T-Hard-22</t>
  </si>
  <si>
    <t>As proposed, data storage is provided to support a minimum of 15 years of use based on empirical data from production systems used by law enforcement agencies similar in size and organization as the City of Naperville</t>
  </si>
  <si>
    <t>T-Hard-23</t>
  </si>
  <si>
    <t>Storage Area Network 
(not required for systems using hyperconvergence and virtual storage)</t>
  </si>
  <si>
    <t>T-Hard-24</t>
  </si>
  <si>
    <t>Using empirical data from other similar clients, the Proposer's SAN storage appliance is configured with the estimated capacity needed to store all data collected from the proposed for at least five (5) years  without  expanding the storage capacity of the SAN</t>
  </si>
  <si>
    <t>T-Hard-25</t>
  </si>
  <si>
    <t>The SAN appliance is scalable  and  expandable  to meet anticipated data growth as calculated using data available from existing clients of similar size and organization to the City of Naperville</t>
  </si>
  <si>
    <t>T-Hard-26</t>
  </si>
  <si>
    <t>Disk drives, power supplies and fans are hot swappable without disrupting end user access to the system</t>
  </si>
  <si>
    <t>T-Hard-27</t>
  </si>
  <si>
    <t>Two 10 Gbps (or faster) Network Interface Cards are provided with each node to interface with the switched fabric network</t>
  </si>
  <si>
    <t>T-Hard-28</t>
  </si>
  <si>
    <t>SAN appliance does not have any single point of failure</t>
  </si>
  <si>
    <t>T-Hard-29</t>
  </si>
  <si>
    <t>Tiered storage is provided with at least the first tier being solid state drives</t>
  </si>
  <si>
    <t>T-Hard-30</t>
  </si>
  <si>
    <t xml:space="preserve">All necessary perpetual software licenses are included  </t>
  </si>
  <si>
    <t>T-Hard-31</t>
  </si>
  <si>
    <t>Option: Provides asynchronous data replication between the primary and disaster recovery data centers as one option for the replication strategy</t>
  </si>
  <si>
    <t>T-Hard-32</t>
  </si>
  <si>
    <t>Option: Supports data reduction technologies such as inline compression and deduplication</t>
  </si>
  <si>
    <t>T-Hard-33</t>
  </si>
  <si>
    <t>Option: Enables intelligent provisioning (disk space allocated to a LUN is increased automatically whenever a logical volume approaches capacity)</t>
  </si>
  <si>
    <t>T-Hard-34</t>
  </si>
  <si>
    <t>T-Hard-35</t>
  </si>
  <si>
    <t>Proposal includes all network hardware and associated installation services required to interconnect all server-side hardware (top-of-rack switches)</t>
  </si>
  <si>
    <t>T-Hard-36</t>
  </si>
  <si>
    <t>The server-side network uses a Proposer-provided 10 Gbps (minimum) switched fabric network topology for load balancing, redundancy and network fault tolerance</t>
  </si>
  <si>
    <t>T-Hard-37</t>
  </si>
  <si>
    <t>Networks support the full Internet Protocol suite, which encompasses TCP, IP, UDP, HTTPS, SFTP, POP3, and others</t>
  </si>
  <si>
    <t>T-Hard-38</t>
  </si>
  <si>
    <t>The demarcation point between the secure Naperville network and the Proposer's solution is the Proposer-provided network switches, if required by the configuration</t>
  </si>
  <si>
    <t>T-Hard-39</t>
  </si>
  <si>
    <t>The proposed solution is compatible with a wide range of Ethernet-based network topologies supporting local, metropolitan and wide area networks and connected Wi-Fi networks</t>
  </si>
  <si>
    <t>T-Hard-40</t>
  </si>
  <si>
    <t>The proposed solution is compatible with 4G, LTE and 5G wireless broadband networks</t>
  </si>
  <si>
    <t>T-Hard-41</t>
  </si>
  <si>
    <t>All mobile applications connectivity to main applications must be fully compatible with standard VPN solutions (e.g., Cisco AnyConnect, Palo Alto Networks Global Connect).</t>
  </si>
  <si>
    <t>T-Hard-42</t>
  </si>
  <si>
    <t>T-Hard-43</t>
  </si>
  <si>
    <t>T-Hard-44</t>
  </si>
  <si>
    <t>T-Hard-45</t>
  </si>
  <si>
    <t>T-Hard-46</t>
  </si>
  <si>
    <t>T-Hard-47</t>
  </si>
  <si>
    <t>T-Hard-48</t>
  </si>
  <si>
    <t>All standard documentation provided by hardware manufacturers and commercial software vendors that were included for items purchased by the Proposer on behalf of the City of Naperville</t>
  </si>
  <si>
    <t xml:space="preserve">Provide, here (column 'D') or in an attachment, any comments or clarifications to the responses provided in this section to assist in the evaluation of the proposed solution  (information included here does not impact weighted scoring of responses) </t>
  </si>
  <si>
    <t>SOFTWARE</t>
  </si>
  <si>
    <t>The Cost Proposal includes all commercial software and ancillary products required for those portions of the system being hosted locally at a City of Staunton data center.</t>
  </si>
  <si>
    <t>The Proposal includes all necessary server-side software (except software used for monitoring, backup, antivirus/malware or any other system administration tasks) required to ensure that the application software performs as defined in the RFP, considering projected workload, data volumes, and double the current number of concurrent users.</t>
  </si>
  <si>
    <t>The system can notify the Proposer's support organization if the concurrent user count exceeds any licensing limitations; however, given the nature of public safety operations, no user will be prevented from logging on based on license constraints.</t>
  </si>
  <si>
    <t>The Cost Proposal assumes the City will provide any commercial software required for routine system administration services of on-premise systems based on public safety industry best practices.</t>
  </si>
  <si>
    <t xml:space="preserve">The Proponent has included a line item detail of all commercial software within their proposal. </t>
  </si>
  <si>
    <t>The title for any licenses provided with software procured on behalf of the City will be transferred to the City immediately upon payment for the license.</t>
  </si>
  <si>
    <t>Virtualization Software</t>
  </si>
  <si>
    <t>The Proposer must operate on the City's existing Nutanix hyperconverged infrastructure for the on-premises deployment.</t>
  </si>
  <si>
    <t>As long as the software vendor continues to keep its products current with market demands and remains in the forefront of emerging technologies, the Proposer is committed to supporting the recommended virtualization software for a minimum of 5 years post system acceptance and will provide a minimum of one year advanced notice of any future plans to terminate support.</t>
  </si>
  <si>
    <t>Operating System Software</t>
  </si>
  <si>
    <t>The proposed solution can operate on the City's Microsoft Windows Server.</t>
  </si>
  <si>
    <t>The Proposer will perform regular patches and updates to the application software to address bugs and security vulnerabilities. The City will be responsible for the on-premises system software and operating system to the manufacture supported versions/patching levels.</t>
  </si>
  <si>
    <t>Routine software maintenance functions can be performed with no discernable performance impact for the end user.</t>
  </si>
  <si>
    <t>Data Storage/Database Management System Software</t>
  </si>
  <si>
    <t>All application data and system data (e.g. code tables) are stored in a commercial, enterprise-grade relational database management system, with the exception of large binary objects.</t>
  </si>
  <si>
    <t>As proposed, data storage is provided to support a minimum of 15 years of use based on empirical data from production systems.</t>
  </si>
  <si>
    <t>Include a minimum of 100 terabyte of dedicated useable storage that the City can use for images, videos, documents and other "attachments" to various types of records.</t>
  </si>
  <si>
    <t>Routine database maintenance functions can be performed with no discernable performance impact for the end user.</t>
  </si>
  <si>
    <t>Supported SQL relational database management system software includes:</t>
  </si>
  <si>
    <t>Microsoft SQL Server 2019 preferred</t>
  </si>
  <si>
    <t>The system supports upgrading to future versions of SQL Server.</t>
  </si>
  <si>
    <t>The Proposer will provide support to the City if the SQL Server version needs to be updated.</t>
  </si>
  <si>
    <t>Include a minimum of five (5) years of Software Assurance, if proposing Microsoft SQL Server.</t>
  </si>
  <si>
    <t>The proper quantity, version and edition of the database software licenses are included in the Cost Proposal</t>
  </si>
  <si>
    <t>BACKUP</t>
  </si>
  <si>
    <t>NOTE: The following specifications (1 through 8) only apply to any installed systems, either provided by or recommended for installation by the Proponent in a City of Staunton Data Center.</t>
  </si>
  <si>
    <t>Data Backup and Restoration (On-Premises only)</t>
  </si>
  <si>
    <t>The proposed solution will operate using the existing City infrastructure.</t>
  </si>
  <si>
    <t>There are no single points of failure in the proposed disaster recovery system.</t>
  </si>
  <si>
    <t>NOTE: The following specifications (9 through 18) only apply to any systems being installed using a Cloud Services Provider.</t>
  </si>
  <si>
    <t>Data Backup and Restoration (Cloud Services Provider only)</t>
  </si>
  <si>
    <t>A solution that supports multi-site backups is included</t>
  </si>
  <si>
    <t>If necessary, the applications and/or data in one data center can be restored over the network using the data backup from another data center</t>
  </si>
  <si>
    <t>Backed up data is stored to a location that conforms with the expectations and requirements of the data center(s) hosting the production systems</t>
  </si>
  <si>
    <t>Disaster Recovery (Cloud Services Provider only)</t>
  </si>
  <si>
    <t>A solution that replicates the production database to one or more geodiverse data centers in near real-time is included</t>
  </si>
  <si>
    <t>A solution that replicates the CAD production database to one or more geodiverse data centers in near real-time is included</t>
  </si>
  <si>
    <t>A solution that replicates the law records production database to one or more geodiverse data centers in near real-time is included</t>
  </si>
  <si>
    <t>A solution that replicates the mobile data production database to one or more geodiverse data centers in near real-time is included</t>
  </si>
  <si>
    <t>A solution is included for automatic detection of critical system faults and migrating current operations to the Disaster Recovery data center without human intervention</t>
  </si>
  <si>
    <t>The system provides increased uptime with the complexity that provides more harm than help.</t>
  </si>
  <si>
    <t>There are no single points of failure in the proposed disaster recovery system</t>
  </si>
  <si>
    <t>CLIENT DEVICES</t>
  </si>
  <si>
    <t>User Interface Designs</t>
  </si>
  <si>
    <t>A unique purpose-built user interface is provided for  each major category of users:</t>
  </si>
  <si>
    <t>Call Takers/Dispatchers</t>
  </si>
  <si>
    <t>First Responders (mobile and handheld)</t>
  </si>
  <si>
    <t>Police Officers (report writing)</t>
  </si>
  <si>
    <t>Records Clerks</t>
  </si>
  <si>
    <t>Detectives/Investigators</t>
  </si>
  <si>
    <t>Property and Evidence Custodians (as proposed)</t>
  </si>
  <si>
    <t>Crime Analysts/Data Analysts (as proposed)</t>
  </si>
  <si>
    <t>Command Staff</t>
  </si>
  <si>
    <t>User Interface Technologies:</t>
  </si>
  <si>
    <t>Computer Aided Dispatching</t>
  </si>
  <si>
    <t>Mobile Communications -- In Vehicle</t>
  </si>
  <si>
    <t>Mobile Communications -- Handheld Devices</t>
  </si>
  <si>
    <t>Field Reporting</t>
  </si>
  <si>
    <t>Electronic Citation (if proposed)</t>
  </si>
  <si>
    <t>Crash Reporting (if proposed)</t>
  </si>
  <si>
    <t>Records Management -- Mobile</t>
  </si>
  <si>
    <t>Records Management -- Desktop</t>
  </si>
  <si>
    <t>Browser Support</t>
  </si>
  <si>
    <t>Applications that are part of the proposed system that use a Web browser for their user interface, are browser-agnostic and are backwards/forward compatible with the current major Web browser applications:</t>
  </si>
  <si>
    <t>Chrome</t>
  </si>
  <si>
    <t>Safari</t>
  </si>
  <si>
    <t>Edge</t>
  </si>
  <si>
    <t>Other</t>
  </si>
  <si>
    <t>Device Connectivity</t>
  </si>
  <si>
    <t>Client Specifications</t>
  </si>
  <si>
    <t>Only commodity-scale hardware is required for using any of the proposed applications.</t>
  </si>
  <si>
    <t>Only contemporary, commercial-off-the-shelf system software is required for using any of the proposed applications.</t>
  </si>
  <si>
    <t>Peripheral Devices</t>
  </si>
  <si>
    <t>The solution is cabable of providing updates using enterprise automation tools.</t>
  </si>
  <si>
    <t>HARDWARE SERVICES</t>
  </si>
  <si>
    <t>NOTE: This worksheet includes only those specifications covering initial hardware installation services.</t>
  </si>
  <si>
    <t>System Audit</t>
  </si>
  <si>
    <t>To ensure suitability and proper preparation, the proposed services include a Site Audit of the area designated in the City's data centers for installation of any hardware being installed on-premises.</t>
  </si>
  <si>
    <t>The Site Audit is to be performed irrespective of how the hardware is sourced.</t>
  </si>
  <si>
    <t>The successful Proposer will provide a System Planning Guide with City-specific conditions and requirements as a project deliverable after the audit is complete.</t>
  </si>
  <si>
    <t>The Proposer has a sample System Planning Guide from a prior project that can be made available upon request for the City to review as part of its due diligence.</t>
  </si>
  <si>
    <t>NOTE: Specifications below apply only to hardware procured by the Proponent.</t>
  </si>
  <si>
    <t>Hardware Receipt and Storage</t>
  </si>
  <si>
    <t>The City will receive and store any hardware shipped to a central location.</t>
  </si>
  <si>
    <t>Proposer will transport equipment from the central storage location to the data centers or other locations where equipment is being installed.</t>
  </si>
  <si>
    <t>Hardware Installation</t>
  </si>
  <si>
    <t xml:space="preserve">City will install appropriate server/network hardware, if necessary, based off of requiremetns provided by the proposer. </t>
  </si>
  <si>
    <t>The City will provide the physical space, power, and network connectivity, and will fulfill any other contractual obligations for site preparation.</t>
  </si>
  <si>
    <t>Proposer must provide any supplies or expendables necessary to install and initialize the systems.</t>
  </si>
  <si>
    <t>Hardware Certification</t>
  </si>
  <si>
    <t>The successful Proponent will provide a letter of attestation will be provided as a project deliverable to document the completion of the hardware installation</t>
  </si>
  <si>
    <t>An "as built" drawing(s) will be included with the letter of attestation to illustrate the relationship and connectivity between hardware systems.</t>
  </si>
  <si>
    <t>The "as built" drawing(s) will illustrate all hardware up to the point of demarcation which is the secure Staunton network.</t>
  </si>
  <si>
    <t>Documentation of system configuration settings in sufficient detail for the City to effective administer those systems that the City will be responsible for ,will accompany the letter of attestation.</t>
  </si>
  <si>
    <t>Baselines demonstrating system performance on day of delivery will be provided.</t>
  </si>
  <si>
    <t>Administrative Provisions</t>
  </si>
  <si>
    <t>All of the responsibilities described here will be incorporated into the successful Proponents Statement of Work.</t>
  </si>
  <si>
    <t>Any subcontractors performing work on Staunton premises must submit to the same criminal background check as employees of the Proponent.</t>
  </si>
  <si>
    <t xml:space="preserve">All Proponent and Subcontractors must conform to CJIS and Virginia VCIN requirements in addition to those required by the City of Staunton Police Department.  </t>
  </si>
  <si>
    <t xml:space="preserve">Note: The following specifications only apply if the City of Staunton procures the hardware. </t>
  </si>
  <si>
    <t>If the City elects to purchase hardware from a different source, the Proposer will provide the City with all documentation and information necessary for the City to complete the installation, configuration, and initialization of the hardware and commercial software</t>
  </si>
  <si>
    <t xml:space="preserve">The Proposer should include a drawing, and spreadsheet/list of requirements, this will include the need for Virtualization, number of CPUs (vCPUs) RAM, and Disk at a minimum. </t>
  </si>
  <si>
    <t>If the City elects to purchase hardware from a different source, the Proposer will provide a quote to perform the hardware installation and configuration tasks, if requested</t>
  </si>
  <si>
    <t>Upon completion of the installation of hardware and commercial software by the City, the Contractor will examine the systems to verify the installation conforms to the Contractor's specifications or will offer remedial advice for correcting any errors or oversights</t>
  </si>
  <si>
    <t>SECURITY</t>
  </si>
  <si>
    <t>FBI Security Guidance</t>
  </si>
  <si>
    <t>The security and integrity of data classified as criminal justice information is subject to all relevant specifications included in the FBI CJIS Security Policy during the development, deployment, configuration, operation and support of the proposed systems</t>
  </si>
  <si>
    <t xml:space="preserve">The Proposer needs to consider any areas that the State chooses to be more stringent than CJIS policy states. We ask vendor share the responsbilty for locating and pointing out these descrpancies. See: FBI CJIS Policy Section 1.3. " State, local, and Tribal CJA may implement more stringent policies and requirements" 06/01/2020 CJISD-ITS-DOC-08140-5.9 </t>
  </si>
  <si>
    <t>Scope of Policies</t>
  </si>
  <si>
    <t>This applies to all employees, contractors, agents, and all other affiliates that have access to any City of Staunton or interfaced information systems that contain criminal justice data.</t>
  </si>
  <si>
    <t>Encompasses all systems deployed on‐premises in any City data center and any systems deployed using a Cloud Service Provider.</t>
  </si>
  <si>
    <t>Where appropriate, according to the CJIS Security Policy, includes systems administered by the City of Staunton, systems administered by the State, and systems managed by the Proposer or a third-party on behalf of the City.</t>
  </si>
  <si>
    <t>Addresses all information qualified as criminal justice data regardless of the form, format and regardless of the source or destination of the data  information is subject to these rules.</t>
  </si>
  <si>
    <t>For the purpose of this project, any data contained in the CAD, Mobile Data, and LERMS is considered and qualifies as CJ, PII and CHI data.</t>
  </si>
  <si>
    <t>Extends to any Cloud Service Provider having actual or potential exposure to criminal justice data.</t>
  </si>
  <si>
    <t>CJIS Security Policy Area 2: Security Awareness Training</t>
  </si>
  <si>
    <t>All vendor staff with access or exposure to CJIS-qualified and personal identification data have completed mandatory security awareness training and receive refresher training every two years.</t>
  </si>
  <si>
    <t>For hosted systems, the Proposer’s recommended Cloud Service Provider(s) also meets these requirements.</t>
  </si>
  <si>
    <t>If requested as part of the evaluation process, an outline of the syllabus from the employee training courses covering security responsibilities can be made available for the City to review.</t>
  </si>
  <si>
    <t xml:space="preserve">CJIS Security Policy Area 3: Potential or Verified Breach Incident Response </t>
  </si>
  <si>
    <t>A formal Incident Response Plan to address data breaches is in place and is available upon request for examination by the City of Staunton, the Virginia State Police or the Federal Bureau of Investigation.</t>
  </si>
  <si>
    <t>The Incident Response Plan incorporates the notification process to be followed by the vendor in the event of a potential or verified breach.</t>
  </si>
  <si>
    <t>For hosted systems, the Proposer’s recommended Cloud Service Provider(s) also meet this expectation.</t>
  </si>
  <si>
    <t>If requested as part of the evaluation process, an outline of the existing Incident Response Plan, including the internal and external notification procedures, is available for the City to review.</t>
  </si>
  <si>
    <t>CJIS Security Policy Area 4: Auditing and Accountability</t>
  </si>
  <si>
    <t>All queries, additions, deletions, modifications, viewing, and printing of criminal justice and personal identification data initiated from the proposed system are logged in a secure immutable audit file, including the following.</t>
  </si>
  <si>
    <t>VCIN</t>
  </si>
  <si>
    <t>NCIC and III transactions</t>
  </si>
  <si>
    <t>NLETS</t>
  </si>
  <si>
    <t>Any additional external systems that supply criminal justice data and are included in the scope of the project conform to the auditing requirements of the CJIS Security Policy.</t>
  </si>
  <si>
    <t>These specifications  apply to any local, state or federal criminal justice information sources accessed through VCIN or a direct interface supplied as part of the proposed system (not intended as an all-inclusive list).</t>
  </si>
  <si>
    <t>This includes information provided by, but not limited to:</t>
  </si>
  <si>
    <t>Federated Search</t>
  </si>
  <si>
    <t>Direct Search</t>
  </si>
  <si>
    <t xml:space="preserve">Documentation of the auditing features applied to all criminal justice personal identification data communicated and stored by the proposed system is current. </t>
  </si>
  <si>
    <t xml:space="preserve">The Audit Log captures details on who, what, when, and where each transaction is executed. </t>
  </si>
  <si>
    <t xml:space="preserve">The Audit Log allows specially-authorized users to view and export audit records. </t>
  </si>
  <si>
    <t>The City preference is that the audit data is ingestible by a SEIM (e.g., Splunk).</t>
  </si>
  <si>
    <t>The process for capturing the reason for a transaction can be made mandatory for those transactions that require it (e.g., III).</t>
  </si>
  <si>
    <t>An authorized user can document when and to whom the response from a CJIS transaction was provided electronically or in printed form to another party.</t>
  </si>
  <si>
    <t>The proposed system is client-configurable to require the name of the recipient when select types of documents containing criminal justice data are disseminated.</t>
  </si>
  <si>
    <t>CJIS Security Policy Area 5: Access Control</t>
  </si>
  <si>
    <t>Methods for remote access to systems deployed on client premises satisfy all relative CJIS Security Policy requirements including those implemented by the State and City.</t>
  </si>
  <si>
    <t>For hosted systems, the Proposer’s recommended/supported Cloud Service Provider(s) also meets this expectation.</t>
  </si>
  <si>
    <t>Only persons employed or subcontracted by the contractor can be authorized access or exposure to criminal justice and personal identification data and, then, only if their access satisfies all relevant sections of the CJIS Security Policy.</t>
  </si>
  <si>
    <t>Any data egress (beyond on screen only rendering) must be seperately authorized. Anything beyond viewing on screen such as exporting or downloading data requires the permission of the City.</t>
  </si>
  <si>
    <t>A list is maintained of all personnel who have, or may have, exposure to criminal justice and personal identification data in the course of fulfilling contractual obligations to the City.</t>
  </si>
  <si>
    <t>An updated list is provided to a designated security contact within the City when any change occurs.</t>
  </si>
  <si>
    <t>All employees on this list have submitted fingerprints and have received a security clearance that satisfies CJIS Security Policy mandates.</t>
  </si>
  <si>
    <t>These employees will also submit to, upon request, a security clearance at the state and federal levels.</t>
  </si>
  <si>
    <t>All employees that may be exposed to criminal justice and personal identification data receive recurrent training on CJIS rules and procedures (CJIS Security CJIS Security Policy Area 2: Security Awareness Training).</t>
  </si>
  <si>
    <t>Any employee of the contractor or subcontractor(s) will lose access privilege to the system upon request by the City when the staff has violated any portion of the Security Policy or is at risk of being violated based on specific employee behaviors and actions.</t>
  </si>
  <si>
    <t>Role-based permissions are set using the group membership features of the directory service.</t>
  </si>
  <si>
    <t>Agency / jurisdiction level (only applicable in multi-agency deployments)</t>
  </si>
  <si>
    <t>System level (e.g., Records Management, Crime Analysis, etc.)</t>
  </si>
  <si>
    <t>Module level (e.g., Incident, Case Management, Arrest, etc.)</t>
  </si>
  <si>
    <t>Form level (e.g., Name, Offense, Vehicle, etc.)</t>
  </si>
  <si>
    <t>Field level (e.g., Date of Birth, Address, SMT, etc.)</t>
  </si>
  <si>
    <t>Function level (e.g., View, Insert, Update, Delete, etc.)</t>
  </si>
  <si>
    <t>Crime classification (e.g., sexual assault, confidential informant, etc.)</t>
  </si>
  <si>
    <t>All devices, including client devices, must be recognized before they are allowed access to the system.</t>
  </si>
  <si>
    <t>Whitelisting is supported.</t>
  </si>
  <si>
    <t>Blacklisting is supported.</t>
  </si>
  <si>
    <t>The provisions of this Policy extend to any employee or agent of the recommended Cloud Service Provider(s) having actual or potential exposure to criminal justice data.</t>
  </si>
  <si>
    <t>When needed, the appropriate Originating Agency Identifier is automatically inserted in transactions and information exchanges as required by the CJIS Security Policy.</t>
  </si>
  <si>
    <t>CJIS Security Policy Area 6: Identification and Authentication</t>
  </si>
  <si>
    <t>Passwords</t>
  </si>
  <si>
    <r>
      <rPr>
        <sz val="12"/>
        <rFont val="Arial Narrow"/>
        <family val="2"/>
        <charset val="1"/>
      </rPr>
      <t xml:space="preserve">If any user credentialling is performed at the application level (as opposed to exclusively through a directory service or similar enterprise solution), the proposed system supports, at minimum, the Basic Password Standards as defined by the CJIS Security Policy. </t>
    </r>
    <r>
      <rPr>
        <sz val="12"/>
        <color rgb="FFFF0000"/>
        <rFont val="Arial Narrow"/>
        <family val="2"/>
        <charset val="1"/>
      </rPr>
      <t>(indicate compliant and provide comment if using a more advanced user validation option).</t>
    </r>
  </si>
  <si>
    <t>Solution supports Advanced Password Standards as defined by the CJIS Security Policy.</t>
  </si>
  <si>
    <t>Note: Advanced Authentication Technology specifications are included in the Active Directory worksheet accessible from the tabs below</t>
  </si>
  <si>
    <t>Any passwords managed and maintained within the system are stored in a way that they are not visible to anyone, including a system or database administrator.</t>
  </si>
  <si>
    <r>
      <rPr>
        <sz val="12"/>
        <rFont val="Arial Narrow"/>
        <family val="2"/>
        <charset val="1"/>
      </rPr>
      <t xml:space="preserve">"Hard coded" passwords are not used </t>
    </r>
    <r>
      <rPr>
        <b/>
        <u/>
        <sz val="12"/>
        <rFont val="Arial Narrow"/>
        <family val="2"/>
        <charset val="1"/>
      </rPr>
      <t>anywhere</t>
    </r>
    <r>
      <rPr>
        <sz val="12"/>
        <rFont val="Arial Narrow"/>
        <family val="2"/>
        <charset val="1"/>
      </rPr>
      <t xml:space="preserve"> in the proposed system, including interfaces.</t>
    </r>
  </si>
  <si>
    <t xml:space="preserve">CJIS Security Policy Area 7: Configuration Management </t>
  </si>
  <si>
    <t>Only persons that are trained and specifically authorized to set or modify system configuration settings that can impact the processing or storage of criminal justice data are granted user privileges to access system configuration controls.</t>
  </si>
  <si>
    <t>Documentation describing any aspect of the processing and storage of criminal justice data is protected from unauthorized access, consistent with relative provisions of the CJIS Security Policy.</t>
  </si>
  <si>
    <t>NOTE:  As networking is outside the scope of this procurement; security of the physical network, to include any drawings or documentation, is the responsibility of the City.</t>
  </si>
  <si>
    <t xml:space="preserve">The Proposer will provide representive drawings so the City can evaluate various merits of the proposed solution. </t>
  </si>
  <si>
    <t>CJIS Security Policy Area 8: Media Protection</t>
  </si>
  <si>
    <t>The paradigm for communicating criminal justice data outside a closed public safety network meets the CJIS Security Policy requirements for full encryption of data in transit.</t>
  </si>
  <si>
    <t xml:space="preserve">If using FIPS 140-2 to encrypt data, the successful Proposer will provide the certificate number and the City would like if release notes could be provided.  Updated certificates will be provided, as needed, throughout the duration of the Project. The Proposer will provide the current certificate numbers in use annually to assist the City with the various audits they are subject to. </t>
  </si>
  <si>
    <t>Data transfers between hosts are encrypted.</t>
  </si>
  <si>
    <t>The process used for the "disposal" of data eradicates all data from disks and memory prior to disposal in compliance with the CJIS Security Policy.</t>
  </si>
  <si>
    <t>The provisions of this Policy extend to the recommended Cloud Service Provider having actual or potential exposure to criminal justice data.</t>
  </si>
  <si>
    <t>CJIS Security Policy Area 9: Physical Protection</t>
  </si>
  <si>
    <t>The paradigm for storing CJIS data meets the CJIS Security Policy requirements for full encryption for data at rest.</t>
  </si>
  <si>
    <t>All contractor facilities where CJIS data may be available fully satisfy all relevant requirements of the CJIS Security Policy that apply to ensuring the security and integrity of all criminal justice data.</t>
  </si>
  <si>
    <t>Physically Secure Location standards</t>
  </si>
  <si>
    <t>Controlled Area standards</t>
  </si>
  <si>
    <t>The vendor will provide any government agency with legal standing and ample advanced notice access to any contractor facilities that can process or store criminal justice and personal identification data for reasonable inspection to verify policy compliance.</t>
  </si>
  <si>
    <t>For hosted systems, the provisions of this Policy extend to facilities, operations, and storage systems supplied by the recommended Cloud Service Provider(s) having actual or potential exposure to criminal justice or personal identification data.</t>
  </si>
  <si>
    <t>CJIS Security Policy Area 10: System and Communications Protection and Information Integrity</t>
  </si>
  <si>
    <t>Encryption keys</t>
  </si>
  <si>
    <t>Encryption keys are not managed or stored with data.</t>
  </si>
  <si>
    <t>The City has exclusive ownership of encryption keys.</t>
  </si>
  <si>
    <t>For those systems deployed on-premise, the proposed solution is compatible with a vendor- or client-provided secure CJIS-conformant Ethernet/IP infrastructure that includes appropriate routers, firewalls, intrusion detection, and encryption.</t>
  </si>
  <si>
    <t>For those systems deployed using a Cloud Service Provider (CSP), the CSP provides a secure CJIS-conformant infrastructure that includes appropriate routers, firewalls, intrusion detection, and  encryption in an architecture incorporating applicable NIST standards.</t>
  </si>
  <si>
    <t>Partitioning and virtualization specifications from the CJIS Security Policy are fully adhered to in the architecture and deployment of the proposed system.</t>
  </si>
  <si>
    <t>All sections of the CJIS Security Policy concerning systems deployed using a Cloud Service Provider are fully satisfied.</t>
  </si>
  <si>
    <t>Criminal justice data is never persisted on a client device (e.g., workstation, mobile computer, smartphone, etc.)</t>
  </si>
  <si>
    <t>CJIS Security Policy Area 11:  Formal Audits</t>
  </si>
  <si>
    <t>The vendor will provide any government agency with legal standing any requested documentation related to the vendor's definition, application and enforcement of the FBI CJIS Security Policy, excluding those documents that contain trade secrets.</t>
  </si>
  <si>
    <t>FBI Criminal Justice Information Services (CJIS)</t>
  </si>
  <si>
    <t>Personally Identifiable Information (PII) per NIST definition</t>
  </si>
  <si>
    <t>Health Insurance Portability and Accountability Act of 1996 (HIPAA) per U.S. Department of Health &amp; Human Services</t>
  </si>
  <si>
    <t>National Fire Protection Association (NFPA)</t>
  </si>
  <si>
    <t>Others</t>
  </si>
  <si>
    <t>CJIS Security Policy Area 12: Personnel Security</t>
  </si>
  <si>
    <t>Vendor's personnel policies include procedures for internal compliance with all relative personnel security requirements from the CJIS Security Policy.</t>
  </si>
  <si>
    <t>All employees with access or exposure to criminal justice data have signed an acknowledgement that they are have been provided sufficient documentation and training to understand the Security Policies and agree to adhere to all relative policies and procedures as defined in the most recent version of the FBI CJIS Security Policy.</t>
  </si>
  <si>
    <t>CJIS Security Policy Area 13: Mobile Devices</t>
  </si>
  <si>
    <t>If any software or data is distributed to mobile devices, the distribution can be administered and maintained using the City's existing Mobile Device Management (MDM) software.</t>
  </si>
  <si>
    <t xml:space="preserve">The system will allow the City to use its current ManageEngine EndpoinCentral MDM to manage its users and devices. </t>
  </si>
  <si>
    <t>Recognizing that all physical networking is the responsibility of the City, those provisions in Policy Area 13 that are relevant to the products and services to be provided are fully satisfied.</t>
  </si>
  <si>
    <t>Security Updates</t>
  </si>
  <si>
    <t>All vendor-provided commercial and vendor-developed software products (including those supplied by third parties) are kept current with applicable federal- and state-mandated requirements applicable to the security and integrity of all criminal justice data as part of a warranty/extended services agreement and without further cost to the City.</t>
  </si>
  <si>
    <t>Information security risk evaluations are performed prior to the release of any application software updates or upgrades.</t>
  </si>
  <si>
    <t>Proposer's support organization subscribes to the channels necessary to receive prompt notification of available security patches from Microsoft and other commercial software vendors of products supplied by the Proposer and are critical to the successful and secure operation of the system.</t>
  </si>
  <si>
    <t>All security patches related to the delivery of the product are thoroughly tested and approved for installation in a timely fashion.</t>
  </si>
  <si>
    <t>Once testing is complete, the City will be notified that the patch is available for downloading and installation on any systems managed by the City.</t>
  </si>
  <si>
    <t>Proposer will apply all security updates to systems hosted by a Cloud Services Provider and/or any systems administered by the Proposer through a managed services arrangement.</t>
  </si>
  <si>
    <t>Security Testing</t>
  </si>
  <si>
    <t>Vulnerability testing is conducted routinely for systems deployed using a Cloud Service Provider.</t>
  </si>
  <si>
    <t>Penetration testing is conducted routinely for systems deployed using a Cloud Service Provider.</t>
  </si>
  <si>
    <t>Both static and interactive security testing are integrated into the application engineering process.</t>
  </si>
  <si>
    <t>DIRECTORY SERVICES</t>
  </si>
  <si>
    <t>An external directory service, provided and managed by the City of Staunton, is used for end-user credentialling and establishing user permissions. The proposed solution is:</t>
  </si>
  <si>
    <t xml:space="preserve">Compatible with Microsoft Active Directory </t>
  </si>
  <si>
    <t>Supports Active Directory Federation Services (ADFS) and other identity management solutions such as IAM and Ability</t>
  </si>
  <si>
    <t>Compatible with Azure Active Directory</t>
  </si>
  <si>
    <t xml:space="preserve">Supports using multiple directory services </t>
  </si>
  <si>
    <t>Provides multiple directory sources for the same directory services enable eliminating the directory service as a single point of failure that could result in denial of access to all applications.</t>
  </si>
  <si>
    <t>The Solutions security credentialling solution for users satisfies all applicable revisions of Paragraph 5.6.2.2, Advanced Authentication, from the FBI CJIS Security Policy.</t>
  </si>
  <si>
    <t>Integration with Active Directory is provided using an Application Programming Interface.</t>
  </si>
  <si>
    <t>The proposed systems supports direct entry and maintenance of any accounts required for users that are not members of an integrated directory service (e.g., system support staff).</t>
  </si>
  <si>
    <t>Proposed applications adopt the naming conventions and password rules as defined by the directory service.</t>
  </si>
  <si>
    <t>The system uses role-based user rights that are set using the group membership features of the directory service.</t>
  </si>
  <si>
    <t>User Sign On/Off</t>
  </si>
  <si>
    <t>The same sign-on is supported whereby authorization is required for accessing the Records Management System using the same credentials as the enterprise directory service.</t>
  </si>
  <si>
    <t>Single sign on is supported whereby enterprise credentials are applied automatically at the time the application is launched or first accessed.</t>
  </si>
  <si>
    <t>System supports Security Assertion Markup Language (SAML) for single sign on function.</t>
  </si>
  <si>
    <t>Users are automatically signed off all proposer applications with a sign off in any of the applications.</t>
  </si>
  <si>
    <t>Users are automatically signed off if they exceed a threshold, as defined by the City without vendor support, of time with no activity.</t>
  </si>
  <si>
    <t>Devices can be disabled following a number, as defined by the City without vendor support, of failed Active Directory logon attempts.</t>
  </si>
  <si>
    <t>City of Staunton IT staff is notified immediately of any device that is disabled as the result of multiple failed logon attempts.</t>
  </si>
  <si>
    <t>Advanced (multifactor) authentication is supported.</t>
  </si>
  <si>
    <t>The Integration is available in all operational environments.</t>
  </si>
  <si>
    <t>Production</t>
  </si>
  <si>
    <t>Testing</t>
  </si>
  <si>
    <t>Training</t>
  </si>
  <si>
    <t>Disaster Recovery (when functioning as Production Environment)</t>
  </si>
  <si>
    <t>An audit log that cannot be edited or deleted is provided and accessible for searching and reporting by permission-based authorized personnel.</t>
  </si>
  <si>
    <t>The audit log includes details of successful and failed logon attempts and logoff transactions.</t>
  </si>
  <si>
    <t>The date, time, and transaction are recorded to a dedicated audit log with each log-on or log-off attempt whether user- or system-generated, and whether rejected or completed.  This shall be done using Time Server.</t>
  </si>
  <si>
    <t>The audit log includes entries for any errors reported by the interface process and any errors or feedback reported by the third-party application.</t>
  </si>
  <si>
    <t>The audit log also includes entries for any change in state of the interface.</t>
  </si>
  <si>
    <t>The selected vendor schedules and completes integration testing with the City in advance of go live .</t>
  </si>
  <si>
    <t>The system is capable of having logs shipped or transferred to another source such as Syslog.</t>
  </si>
  <si>
    <t>The system is capable of having logs shipped or transferred to another source such as Splunk.</t>
  </si>
  <si>
    <t>The system matches or exceeds the Virginia CJIS audit log requirements above and beyond any Federal CJIS audit requirements.</t>
  </si>
  <si>
    <t>The system logs both successful and unsuccesful log on attempts.</t>
  </si>
  <si>
    <t>The system logs successful and unsuccessful attempts to:</t>
  </si>
  <si>
    <t>Access permission on a user account, file directory or other system resource</t>
  </si>
  <si>
    <t>Create permission on a user account, file directory or other system resource.</t>
  </si>
  <si>
    <t>Write permission on a user account, file directory or other system resource.</t>
  </si>
  <si>
    <t xml:space="preserve"> Delete permission on a user account, file directory or other system resource.</t>
  </si>
  <si>
    <t xml:space="preserve"> Change permission on a user account, file directory or other system resource.</t>
  </si>
  <si>
    <t>The system audit logs successful and unsuccessful attempts to change account passwords.</t>
  </si>
  <si>
    <t xml:space="preserve"> The system audit logs successful and unsuccessful actions by privileged accounts.</t>
  </si>
  <si>
    <t>The system logs successful and unsuccessful attempts for users to:</t>
  </si>
  <si>
    <t>Access the audit log</t>
  </si>
  <si>
    <t>Modify the audit log</t>
  </si>
  <si>
    <t>Destroy the audit log</t>
  </si>
  <si>
    <t>AUDITING</t>
  </si>
  <si>
    <t>Audit Logs</t>
  </si>
  <si>
    <t>The system maintains a minimum of four event/audit logs:</t>
  </si>
  <si>
    <t>An Event Log to chronical every user- or external system-generated transaction (except the two types of transactions below).</t>
  </si>
  <si>
    <t>An Event Log associated with users logging on and off the system.</t>
  </si>
  <si>
    <t>An Event Log of actions that involve the processing and storage of criminal justice data in accordance with the FBI CJIS Security Policy.</t>
  </si>
  <si>
    <t>An Event Log of system administration issues.</t>
  </si>
  <si>
    <t>Features are included for the easy auditing of all Event Logs</t>
  </si>
  <si>
    <t>Event logging and auditing features are uniform and centralized across all applications and systems</t>
  </si>
  <si>
    <t>Event logging is standardized irrespective of device, application, and operating systems</t>
  </si>
  <si>
    <t>Application Event Log</t>
  </si>
  <si>
    <t xml:space="preserve">The system provides a comprehensive Application Event Log of all user-initiated transactions, excluding transactions related to security and criminal justice data </t>
  </si>
  <si>
    <t>The Application Event Log also receives posts for transactions generated by Proposer's system and all interfaced systems</t>
  </si>
  <si>
    <t>A unique record in the Application Event Log is created for each occurrence of:</t>
  </si>
  <si>
    <t>Query</t>
  </si>
  <si>
    <t>Access/view through means other than query (e.g., linked records, drill-down options, etc.)</t>
  </si>
  <si>
    <t xml:space="preserve"> Add</t>
  </si>
  <si>
    <t>Edit/Update</t>
  </si>
  <si>
    <t>Messages logged for transactions that change data is to include the "before" and "after" content</t>
  </si>
  <si>
    <t>Delete</t>
  </si>
  <si>
    <t>Print</t>
  </si>
  <si>
    <t>Forward (if the capability exists within the proposed solution)</t>
  </si>
  <si>
    <t>Critical information available in the Application Event Log includes the following fields (minimum):</t>
  </si>
  <si>
    <t>Source Organization (e.g., agency, department, third-party, etc.)</t>
  </si>
  <si>
    <t>User Identification</t>
  </si>
  <si>
    <t>Time and Date</t>
  </si>
  <si>
    <t>Event Identification (transaction)</t>
  </si>
  <si>
    <t>Physical Location, Device Name, and/or IP Address</t>
  </si>
  <si>
    <t>Action (e.g., query, creation, modification, deletion, printed, etc.)</t>
  </si>
  <si>
    <t>Description (the actual data from the record)</t>
  </si>
  <si>
    <t>Successful or unsuccessful results and, where possible, the content of the error message</t>
  </si>
  <si>
    <t>The Application Event Log data is kept separate from all other Event Logs</t>
  </si>
  <si>
    <t>Security Event Log</t>
  </si>
  <si>
    <t>The system provides a comprehensive Security Event Log of all security-related transactions</t>
  </si>
  <si>
    <t>Transactions recorded to the Security Event Log include, at a minimum:</t>
  </si>
  <si>
    <t>User logon and log off</t>
  </si>
  <si>
    <t>The method(s) of authentication (e.g., user name/password, advanced authentication using technologies such as biometrics, smartphone confirmations, etc.)</t>
  </si>
  <si>
    <t>Failed Logon attempts</t>
  </si>
  <si>
    <t>Temporarily disabling user accounts over threat concerns</t>
  </si>
  <si>
    <t xml:space="preserve"> Any administrator- or system-generated updates to user's security profile</t>
  </si>
  <si>
    <t>User-generated password updates, if supported by Proposer's system</t>
  </si>
  <si>
    <t>The Security Event Log includes the same critical information as described for the Application Event Log.</t>
  </si>
  <si>
    <t>The Security Event Log data is kept separate from all other Event Logs</t>
  </si>
  <si>
    <t>CJIS Event Log</t>
  </si>
  <si>
    <t>NOTE:  Detailed requirements for the CJIS Event Log are provided in the Security tab, included with this workbook.</t>
  </si>
  <si>
    <t xml:space="preserve">The system provides a comprehensive CJIS Event Log of all user-initiated transactions related to the processing and storage of criminal justice data 
</t>
  </si>
  <si>
    <t>The CJIS Event Log data is kept separate from all other Event Logs</t>
  </si>
  <si>
    <t>INFO: It is not the intent of these specifications to replace any included enterprise-level commercial system monitoring or logging software</t>
  </si>
  <si>
    <t>System Administration Event Log</t>
  </si>
  <si>
    <t>The system records any recognizable or reported change or failure in operating status.</t>
  </si>
  <si>
    <t>Samples of system events that are logged include:</t>
  </si>
  <si>
    <t>Identifiable hardware failures</t>
  </si>
  <si>
    <t>Identifiable sustained network disruptions</t>
  </si>
  <si>
    <t>Identifiable interface interruptions</t>
  </si>
  <si>
    <t>Critical information available in the System Administration Event Log includes the following fields (minimum):</t>
  </si>
  <si>
    <t>Entity (e.g., specific equipment, an interface, etc.)</t>
  </si>
  <si>
    <t>Event Description (e.g., failure, interruption, etc.)</t>
  </si>
  <si>
    <t>Source Organization, where available and relevant, where available and relevant</t>
  </si>
  <si>
    <t>User Identification, where available and applicable</t>
  </si>
  <si>
    <t>The System Administration Event Log data is kept separate from all other Event Logs</t>
  </si>
  <si>
    <t>Audit Features</t>
  </si>
  <si>
    <t>A means of auditing the various Event Logs is included</t>
  </si>
  <si>
    <t>The system allows an authorized user to review selected transactions through the audit system.</t>
  </si>
  <si>
    <t>Security provisions are unique to each Event Log so that a user authorized to audit the Applications Log may not be authorized to view the CJIS Event Log</t>
  </si>
  <si>
    <t>There is no means for any user, irrespective of security clearance, to modify or delete any record in any Event Log</t>
  </si>
  <si>
    <t>When responding to requests for information in the Event Logs, the most current information is listed first in the response</t>
  </si>
  <si>
    <t>Event Logs can be archived and retrieved as needed</t>
  </si>
  <si>
    <t>The retention period for Event Log data prior to purging is user-configurable.</t>
  </si>
  <si>
    <t>Documentation suitable for a user of the audit application and documentation suitable for a systems administrator are provided as project deliverables.</t>
  </si>
  <si>
    <t xml:space="preserve">The Proposal includes training services on the use and administration of the Event Logs and for accessing the Event Log auditing features </t>
  </si>
  <si>
    <t>Acronyms</t>
  </si>
  <si>
    <t>Term</t>
  </si>
  <si>
    <t>Definition</t>
  </si>
  <si>
    <t xml:space="preserve">ACD </t>
  </si>
  <si>
    <t>Automatic Call Distribution</t>
  </si>
  <si>
    <t>ADA</t>
  </si>
  <si>
    <t>Americans with Disabilities Act</t>
  </si>
  <si>
    <t>ATP</t>
  </si>
  <si>
    <t>Acceptance Test Plan</t>
  </si>
  <si>
    <t>ALI</t>
  </si>
  <si>
    <t>Automatic Location Identification</t>
  </si>
  <si>
    <t>ANI</t>
  </si>
  <si>
    <t>Automatic Number Identification</t>
  </si>
  <si>
    <t>API</t>
  </si>
  <si>
    <t>Application Program Interface</t>
  </si>
  <si>
    <t>ASCII</t>
  </si>
  <si>
    <t>American Standard Code for Information Interchange</t>
  </si>
  <si>
    <t>AVL</t>
  </si>
  <si>
    <t>Automatic Vehicle Location.</t>
  </si>
  <si>
    <t>AVRR</t>
  </si>
  <si>
    <t xml:space="preserve">Automatic Vehicle Recommendation and Routing. </t>
  </si>
  <si>
    <t>BTU</t>
  </si>
  <si>
    <t>British Thermal Unit</t>
  </si>
  <si>
    <t>CAD</t>
  </si>
  <si>
    <t>Computer Aided Dispatch</t>
  </si>
  <si>
    <t>CAMA</t>
  </si>
  <si>
    <t>Centralized Automated Message Accounting</t>
  </si>
  <si>
    <t>CAS</t>
  </si>
  <si>
    <t>Call Associated Signaling</t>
  </si>
  <si>
    <t>CDR</t>
  </si>
  <si>
    <t>Call Detail Records</t>
  </si>
  <si>
    <t>CEU</t>
  </si>
  <si>
    <t>Continuing Education Unit</t>
  </si>
  <si>
    <t>CHS</t>
  </si>
  <si>
    <t>Call Handling System</t>
  </si>
  <si>
    <t>CJI</t>
  </si>
  <si>
    <t>Criminal Justice Information</t>
  </si>
  <si>
    <t>CMS</t>
  </si>
  <si>
    <t>Corrections Management Software</t>
  </si>
  <si>
    <t>CO</t>
  </si>
  <si>
    <t>Central Office</t>
  </si>
  <si>
    <t>COTS</t>
  </si>
  <si>
    <t xml:space="preserve">Commercial Off The Shelf </t>
  </si>
  <si>
    <t>CPE</t>
  </si>
  <si>
    <t>Customer Premises Equipment</t>
  </si>
  <si>
    <t>CPN</t>
  </si>
  <si>
    <t>Calling Party’s Number</t>
  </si>
  <si>
    <t>CPU</t>
  </si>
  <si>
    <t>Central Processing Unit</t>
  </si>
  <si>
    <t>CRT</t>
  </si>
  <si>
    <t>Cathode Ray Tube</t>
  </si>
  <si>
    <t>CSP</t>
  </si>
  <si>
    <t>Cloud Service Provider</t>
  </si>
  <si>
    <t>CTI</t>
  </si>
  <si>
    <t>Computer Telephone Interface</t>
  </si>
  <si>
    <t>DBCC</t>
  </si>
  <si>
    <t>Data Base Console Commands</t>
  </si>
  <si>
    <t>DDE</t>
  </si>
  <si>
    <t>Dynamic Data Exchange</t>
  </si>
  <si>
    <t>DMS</t>
  </si>
  <si>
    <t>Digital Multiplex System</t>
  </si>
  <si>
    <t>E9-1-1</t>
  </si>
  <si>
    <t>Enhanced 9-1-1</t>
  </si>
  <si>
    <t>ECC</t>
  </si>
  <si>
    <t>Emergency Call Center</t>
  </si>
  <si>
    <t>ECT</t>
  </si>
  <si>
    <t>Emergency Call Taker</t>
  </si>
  <si>
    <t>ECRF</t>
  </si>
  <si>
    <t>Emergency Call Routing Function</t>
  </si>
  <si>
    <t>EIA</t>
  </si>
  <si>
    <t>Electronic Industries Alliance</t>
  </si>
  <si>
    <t>EMI</t>
  </si>
  <si>
    <t xml:space="preserve">Electro Magnetic Interference </t>
  </si>
  <si>
    <t>EOC</t>
  </si>
  <si>
    <t>Emergency Operations Center</t>
  </si>
  <si>
    <t>ESN</t>
  </si>
  <si>
    <t>Emergency Service Number</t>
  </si>
  <si>
    <t>FCC</t>
  </si>
  <si>
    <t>Federal Communications Commission</t>
  </si>
  <si>
    <t>FEMA</t>
  </si>
  <si>
    <t>Federal Emergency Management Agency</t>
  </si>
  <si>
    <t>FMC</t>
  </si>
  <si>
    <t>Federal Motor Carrier</t>
  </si>
  <si>
    <t>FRMS</t>
  </si>
  <si>
    <t>Fire Records Management System</t>
  </si>
  <si>
    <t>GBI</t>
  </si>
  <si>
    <t>Georgia Bureau of Investigation</t>
  </si>
  <si>
    <t>GIS</t>
  </si>
  <si>
    <t>Geographic Information System</t>
  </si>
  <si>
    <t>GPS</t>
  </si>
  <si>
    <t>Global Positioning System</t>
  </si>
  <si>
    <t>GUI</t>
  </si>
  <si>
    <t>Graphical User Interface</t>
  </si>
  <si>
    <t>HCO</t>
  </si>
  <si>
    <t>Hearing Carry Over</t>
  </si>
  <si>
    <t>ICLU</t>
  </si>
  <si>
    <t>In Call Location Update</t>
  </si>
  <si>
    <t>IDF</t>
  </si>
  <si>
    <t>Intermediate Distribution Frame</t>
  </si>
  <si>
    <t>IEEE</t>
  </si>
  <si>
    <t>Institute of Electrical and Electronics Engineers</t>
  </si>
  <si>
    <t>IP</t>
  </si>
  <si>
    <t>Internet Protocol</t>
  </si>
  <si>
    <t>IRR</t>
  </si>
  <si>
    <t>Instant Recall Recorder</t>
  </si>
  <si>
    <t>ISDN</t>
  </si>
  <si>
    <t>Integrated Services Digital Network</t>
  </si>
  <si>
    <t>IWS</t>
  </si>
  <si>
    <t>Intelligent Workstation/Integrated Workstation</t>
  </si>
  <si>
    <t>LE</t>
  </si>
  <si>
    <t>Law Enforcement</t>
  </si>
  <si>
    <t>GCIC</t>
  </si>
  <si>
    <t>Georgia Criminal Information System</t>
  </si>
  <si>
    <t>LERMS</t>
  </si>
  <si>
    <t>Law Enforcement Records Management System</t>
  </si>
  <si>
    <t>MF</t>
  </si>
  <si>
    <t>Multi-frequency</t>
  </si>
  <si>
    <t>LEC</t>
  </si>
  <si>
    <t>Local Exchange Carrier</t>
  </si>
  <si>
    <t>LMP</t>
  </si>
  <si>
    <t>Limited Manpower</t>
  </si>
  <si>
    <t>LNS</t>
  </si>
  <si>
    <t>Local Network Services</t>
  </si>
  <si>
    <t>MDD</t>
  </si>
  <si>
    <t>Mobile Data Device</t>
  </si>
  <si>
    <t>MIS</t>
  </si>
  <si>
    <t>Management Information System</t>
  </si>
  <si>
    <t>MLI</t>
  </si>
  <si>
    <t>Master Location Index</t>
  </si>
  <si>
    <t>MNI</t>
  </si>
  <si>
    <t>Master Name Index</t>
  </si>
  <si>
    <t>MVI</t>
  </si>
  <si>
    <t>Master Vehicle Index</t>
  </si>
  <si>
    <t>MS</t>
  </si>
  <si>
    <t>Microsoft</t>
  </si>
  <si>
    <t>MTBF</t>
  </si>
  <si>
    <t>Mean Time Between Failures</t>
  </si>
  <si>
    <t>NCAS</t>
  </si>
  <si>
    <t>Non Call Associated Signaling</t>
  </si>
  <si>
    <t>NENA</t>
  </si>
  <si>
    <t>National Emergency Numbers Association</t>
  </si>
  <si>
    <t>NTP</t>
  </si>
  <si>
    <t>Network Time Protocol</t>
  </si>
  <si>
    <t>OSI</t>
  </si>
  <si>
    <t>Open Systems Interconnection</t>
  </si>
  <si>
    <t>PBX</t>
  </si>
  <si>
    <t>Private Branch Exchange</t>
  </si>
  <si>
    <t>PCM</t>
  </si>
  <si>
    <t>Pulse Code Modulation</t>
  </si>
  <si>
    <t>PCR</t>
  </si>
  <si>
    <t>Patient Care Report</t>
  </si>
  <si>
    <t>PIDF-LO</t>
  </si>
  <si>
    <t>Presence Information Data Format Location</t>
  </si>
  <si>
    <t>POTS</t>
  </si>
  <si>
    <t>Plain Old Telephone Service</t>
  </si>
  <si>
    <t>Primary Unit</t>
  </si>
  <si>
    <t xml:space="preserve">Unit assigned to write an incident report </t>
  </si>
  <si>
    <t>PSAP</t>
  </si>
  <si>
    <t>Public Safety Answering Point</t>
  </si>
  <si>
    <t>PSTN</t>
  </si>
  <si>
    <t>Public Switched Telephone Network</t>
  </si>
  <si>
    <t>PVR</t>
  </si>
  <si>
    <t>Private Ringing</t>
  </si>
  <si>
    <t>RFID</t>
  </si>
  <si>
    <t>Radio Frequency Identification</t>
  </si>
  <si>
    <t>RPO</t>
  </si>
  <si>
    <t>Recovery Point Objective</t>
  </si>
  <si>
    <t>SIP</t>
  </si>
  <si>
    <t>Session Initiation Protocol</t>
  </si>
  <si>
    <t>SNMP</t>
  </si>
  <si>
    <t>Simple Network Management Protocol</t>
  </si>
  <si>
    <t>SOG</t>
  </si>
  <si>
    <t>Standard Operating Guideline</t>
  </si>
  <si>
    <t>TAP</t>
  </si>
  <si>
    <t>Telocator Alphanumeric Protocol</t>
  </si>
  <si>
    <t>TCO</t>
  </si>
  <si>
    <t>Telecommunications Officer</t>
  </si>
  <si>
    <t>TDD</t>
  </si>
  <si>
    <t>Telecommunications Device for the Deaf</t>
  </si>
  <si>
    <t>TDM</t>
  </si>
  <si>
    <t>Time Division Multiplexing</t>
  </si>
  <si>
    <t>TIA</t>
  </si>
  <si>
    <t>Telecommunications Industry Association</t>
  </si>
  <si>
    <t>TFT</t>
  </si>
  <si>
    <t>Thin Film Transistor</t>
  </si>
  <si>
    <t>TTY</t>
  </si>
  <si>
    <t>Teletypewriter</t>
  </si>
  <si>
    <t>TVSS</t>
  </si>
  <si>
    <t>Transient Voltage Surge Suppression</t>
  </si>
  <si>
    <t>UL</t>
  </si>
  <si>
    <t>Underwriters Laboratory</t>
  </si>
  <si>
    <t>UPS</t>
  </si>
  <si>
    <t>Uninterrupted Power Supply</t>
  </si>
  <si>
    <t>VCO</t>
  </si>
  <si>
    <t>Voice Carry Over</t>
  </si>
  <si>
    <t>VOIP</t>
  </si>
  <si>
    <t>Voice over Internet Protocol</t>
  </si>
  <si>
    <t>Terminology</t>
  </si>
  <si>
    <t>Active event</t>
  </si>
  <si>
    <t>An event that has at least one unit dispatched to it.</t>
  </si>
  <si>
    <t>Active workstation</t>
  </si>
  <si>
    <t>A workstation with the appropriate CAD software installed and configured that has a valid user logged on.</t>
  </si>
  <si>
    <t>Activity code</t>
  </si>
  <si>
    <t>A code utilized by CAD to specify the nature of the call for service.</t>
  </si>
  <si>
    <t>Address verification process</t>
  </si>
  <si>
    <t>The process by which an address field is validated against the user-maintained Geofile.  It may result in a verified (unique)  address, a list of possible address matches or no matching address.</t>
  </si>
  <si>
    <t>Administrative Workstation</t>
  </si>
  <si>
    <t xml:space="preserve">A workstation that provides an authorized user access to the system for testing, data entry and system maintenance.  </t>
  </si>
  <si>
    <t>Administrator/System Administrator</t>
  </si>
  <si>
    <t>Administrator/System Administrator is security role (permission set) granted to users of CAD system that allows them to perform privileged functions within the CAD system.</t>
  </si>
  <si>
    <t>Advanced Authentication</t>
  </si>
  <si>
    <t>Advanced Authentication (AA) provides for additional security to the typical user identification and authentication of login ID and password, such as: biometric systems, user-based public key infrastructure (PKI), smart cards, software tokens, hardware tokens, paper (inert) tokens, or “Risk-based Authentication” that includes a software token element comprised of a number of factors, such as network information, user information, positive device identification (i.e. device forensics, user pattern analysis and user binding), user profiling, and high-risk challenge/response questions.</t>
  </si>
  <si>
    <t>Advised event</t>
  </si>
  <si>
    <t>An event created and handled without the assignment of a field unit or resource.</t>
  </si>
  <si>
    <t>Agency/Agencies</t>
  </si>
  <si>
    <t xml:space="preserve">Agency refers to the emergency response providers that are dispatched by the communications center and an active participant/partner in the CAD procurement. </t>
  </si>
  <si>
    <t>Agency Trainer</t>
  </si>
  <si>
    <t>An Agency Trainer is the staff member designated by each agency to be trained on the system to then become trainers of the system themselves.  More commonly known as train-the-trainers.</t>
  </si>
  <si>
    <t>Application</t>
  </si>
  <si>
    <t>Also known as an application program, it is a software program that runs on a computer (e.g. web browsers, email programs, word processors, utilities.) Synonym for Software Component.</t>
  </si>
  <si>
    <t>Archivable</t>
  </si>
  <si>
    <t>Capable of being archived or suitable for being archived.</t>
  </si>
  <si>
    <t>Autocomplete</t>
  </si>
  <si>
    <t>Autocomplete involves the program predicting a word or phrase that the user wants to type in without the user actually typing it in completely</t>
  </si>
  <si>
    <t>Authorized user</t>
  </si>
  <si>
    <t>An Authorized User is a user who has been given specific permissions (rights/roles as defined by security level clearance) to perform a CAD function. An Authorized User may be assigned multiple roles. For this document, a user is synonymous with Authorized User.</t>
  </si>
  <si>
    <t>Authorized workstation</t>
  </si>
  <si>
    <t>An active workstation authorized via CAD security to perform a specified task.</t>
  </si>
  <si>
    <t>Automatic Vehicle Location.  The ability to locate a vehicle based on GPS data transmitted from the vehicle.</t>
  </si>
  <si>
    <t>Automatic Vehicle Recommendation and Routing.  The ability to recommend units based on location and travel times to a destination rather than based on a static recommendation file</t>
  </si>
  <si>
    <t>Backlog</t>
  </si>
  <si>
    <t>see Catch Up</t>
  </si>
  <si>
    <t>Border Control Function (BCF)</t>
  </si>
  <si>
    <t>Provides a secure entry into the ESInet for emergency calls presented to the network. The BCF incorporates firewall, admission control, and may include anchoring of session and media as well as other security mechanisms to prevent deliberate or malicious attacks on PSAPs or other entities connected to the ESInet.</t>
  </si>
  <si>
    <t>Business Day</t>
  </si>
  <si>
    <t>A business day is Monday through Friday.</t>
  </si>
  <si>
    <t>Case number</t>
  </si>
  <si>
    <t>A sequential, agency specific number, unique to each agency, that is assigned to an event based on specific criteria such as a report needed.</t>
  </si>
  <si>
    <t>Call for Service</t>
  </si>
  <si>
    <t>An occurrence which requires the response of Public Safety units, regardless of the types of units needed.  For example, a vehicle accident with injuries may result in a call for service, resulting in two separate events - a police event and a fire/rescue</t>
  </si>
  <si>
    <t>Catch up</t>
  </si>
  <si>
    <t>The ability to recover from the interruption of CAD services allowing the agency to enter activity data performed during the interruption of service.</t>
  </si>
  <si>
    <t>Chronological order</t>
  </si>
  <si>
    <t>Data displayed in order from the oldest or original record to the most recent.</t>
  </si>
  <si>
    <t>Civic Address</t>
  </si>
  <si>
    <t>The number, street or road name, community and county assigned to residential, commercial, institutional and industrial buildings (e.g. 101 Main St., Exampletown, Sample County).</t>
  </si>
  <si>
    <t>Closed event</t>
  </si>
  <si>
    <t>An event that has had units dispatched to it at one time, but which now has all units cleared and an appropriate disposition associated with it.</t>
  </si>
  <si>
    <t>Cloud Computing</t>
  </si>
  <si>
    <t>NIST definition used: "a model for enabling ubiquitous, convenient, on-demand network access to a shared pool of configurable computing resources (e.g., networks, servers, storage, applications and services) that can be rapidly provisioned and released with minimal management effort or service provider interaction."</t>
  </si>
  <si>
    <t>Common Place</t>
  </si>
  <si>
    <t>Commonly known locations such as, but not limited to, businesses, buildings, landmarks, points of interests (e.g. parks, hospitals, schools, etc.).</t>
  </si>
  <si>
    <t>Commercial-Off-The-Shelf (COTS)</t>
  </si>
  <si>
    <t>COTS is a software package that is commercially available, licensed, or sold to the others which requires no special modification.</t>
  </si>
  <si>
    <t>Computer Aided Dispatch (CAD) System</t>
  </si>
  <si>
    <t>Computer-based software that assists in the data entry, emergency event location, emergency responder assignment, event tracking and recording keeping related to response to emergency situations.</t>
  </si>
  <si>
    <t>Cover</t>
  </si>
  <si>
    <t>Generally used in the Fire and Emergency Medical Services. A cover is a move of apparatus at the dispatcher/agency discretion to accommodate coverage shortages based on call volume and resource availability.  Unlike a move-up, this is a discretionary command to be determined manually by dispatcher/supervisor/agency policy. Allows one unit to be easily relocated to another post and to be recommended as necessary until returned to primary station (via command) at the discretion of dispatcher/supervisor. Different from a Move-up (See "Move-up" definition).</t>
  </si>
  <si>
    <t>Criminal Justice Information Services (CJIS)</t>
  </si>
  <si>
    <t>CJIS is a division of the Federal Bureau of Investigation (FBI) providing state, local and federal law enforcement and criminal justice agencies with access to critical, personal information such as fingerprint records, criminal histories, and sex offender registrations.</t>
  </si>
  <si>
    <t>Cross-reference</t>
  </si>
  <si>
    <t>The ability to quickly identify events that are related to one another by listing related event numbers in the body of a given event.</t>
  </si>
  <si>
    <t>Cross staffing</t>
  </si>
  <si>
    <r>
      <rPr>
        <sz val="10"/>
        <rFont val="Arial"/>
        <family val="2"/>
        <charset val="1"/>
      </rPr>
      <t xml:space="preserve">The association of two units such that when one unit is recommended based on a pre-defined criterion, the unit cross-staffed with it is marked as out of service. Contrast with </t>
    </r>
    <r>
      <rPr>
        <i/>
        <sz val="10"/>
        <rFont val="Arial"/>
        <family val="2"/>
        <charset val="1"/>
      </rPr>
      <t>Pairing</t>
    </r>
  </si>
  <si>
    <t>Data Base Management System (DBMS)</t>
  </si>
  <si>
    <t>A system of manual procedures and computer programs used to create, store and update the data required to provide selective routing and/or automatic location identification for E9-1-1 systems.</t>
  </si>
  <si>
    <t>Decimal degrees</t>
  </si>
  <si>
    <t>Format for the representation of an XY Coordinate using DDD.dddd (degrees.decimal degrees).</t>
  </si>
  <si>
    <t>Defect</t>
  </si>
  <si>
    <t>A defect is an imperfection, flaw, or deficiency in the CAD system.</t>
  </si>
  <si>
    <t xml:space="preserve">Format for the representation of an XY Coordinate using DDD (degrees) : MM (minutes) : SS.S (seconds) . </t>
  </si>
  <si>
    <t>Dialer File</t>
  </si>
  <si>
    <t>Phone listing file or rolodex.</t>
  </si>
  <si>
    <t>Directional suffix</t>
  </si>
  <si>
    <r>
      <rPr>
        <sz val="10"/>
        <rFont val="Arial"/>
        <family val="2"/>
        <charset val="1"/>
      </rPr>
      <t xml:space="preserve">See description under </t>
    </r>
    <r>
      <rPr>
        <i/>
        <sz val="10"/>
        <rFont val="Arial"/>
        <family val="2"/>
        <charset val="1"/>
      </rPr>
      <t>Street Addresses</t>
    </r>
    <r>
      <rPr>
        <sz val="10"/>
        <rFont val="Arial"/>
        <family val="2"/>
        <charset val="1"/>
      </rPr>
      <t>.</t>
    </r>
  </si>
  <si>
    <t>Discipline</t>
  </si>
  <si>
    <t>The three typical disciplines in a CAD scenario are EMS, Fire, Law Enforcement while there could be others such as, but not limited to Public Works, Animal Control, HazMat, etc.</t>
  </si>
  <si>
    <t>Dispatch Group</t>
  </si>
  <si>
    <t>An organizational structure, usually based on a geographic area, used to determine 1) the dispatch position to which a call for service should be routed and 2) the units controlled by  the workstation.  Dispatch groups may structured non-geographically, e.g. all detective units in a jurisdiction may belong to one dispatch group.</t>
  </si>
  <si>
    <t>Dispatchable Location</t>
  </si>
  <si>
    <t>Means a location delivered to the PSAP with a 911 call that consists of the validated street address of the calling party, plus additional information such as suite, apartment, or similar information necessary to adequately identify the location of the calling party. (47 CFR § 9.3.)</t>
  </si>
  <si>
    <t>Disposition code</t>
  </si>
  <si>
    <t>A code used to indicate the action or actions taken or the situation found on an event.  Examples are UNF (unfounded), TOTxxx (Turned over to another agency), RPT (Report taken), UTT (Uniform Traffic Ticket issued), WRN (Warning issued), FI (Field Interview card completed).  Disposition codes shall be classified as either "dispatched" or "non-dispatched" codes to allow events handled without dispatching an officer to be classified and retained.</t>
  </si>
  <si>
    <t>Dual Factor Authentication</t>
  </si>
  <si>
    <t>Authentication which requires the presentation of "two or more" of the three authentication "factors"; something the user knows, something the user has, and something the user is.</t>
  </si>
  <si>
    <t>Ecosystem</t>
  </si>
  <si>
    <t>Complex interconnected system or network (for this project refers to the Public Safety Ecosystem)</t>
  </si>
  <si>
    <t>e.g.</t>
  </si>
  <si>
    <t>Example given.</t>
  </si>
  <si>
    <t>Emergency Alert Systems (EAS)</t>
  </si>
  <si>
    <t>Radio or television based broadcast of emergency event information.</t>
  </si>
  <si>
    <t>Emergency Communications Center (ECC)</t>
  </si>
  <si>
    <t>A set of call takers operating under common management which receives emergency calls for service and asynchronous event notifications and processes those calls and events according to a specified operational policy.</t>
  </si>
  <si>
    <t>Emergency Notification Systems (ENS)</t>
  </si>
  <si>
    <t>General category for any systems used to notify persons of an emergency. May include changeable message signs, sirens, telephone and other media.</t>
  </si>
  <si>
    <t>Emergency Services IP Network (ESInet)</t>
  </si>
  <si>
    <t>An ESInet is a managed IP network that is used for emergency services communications, and which can be shared by all public safety agencies. It provides the IP transport infrastructure upon which independent application platforms and core functional processes can be deployed, including, but not restricted to, those necessary for providing NG9-1-1 services. ESInets may be constructed from a mix of dedicated and shared facilities. ESInets may be interconnected at local, regional, state, federal, national and international levels to form an IP-based inter-network (network of networks).</t>
  </si>
  <si>
    <t>Event</t>
  </si>
  <si>
    <t xml:space="preserve">A record or incident in the CAD system. </t>
  </si>
  <si>
    <t>Event History</t>
  </si>
  <si>
    <t>A display of the full details of an event, whether open or closed.</t>
  </si>
  <si>
    <t>Event Number</t>
  </si>
  <si>
    <t>Unique number assigned to a record in the CAD system.</t>
  </si>
  <si>
    <t>Event Summary</t>
  </si>
  <si>
    <t>A listing of a number of events including only sufficient information to identify a specific records for further display.</t>
  </si>
  <si>
    <t>Event Type</t>
  </si>
  <si>
    <r>
      <rPr>
        <sz val="10"/>
        <rFont val="Arial"/>
        <family val="2"/>
        <charset val="1"/>
      </rPr>
      <t xml:space="preserve">See </t>
    </r>
    <r>
      <rPr>
        <i/>
        <sz val="10"/>
        <rFont val="Arial"/>
        <family val="2"/>
        <charset val="1"/>
      </rPr>
      <t>Activity code</t>
    </r>
  </si>
  <si>
    <t>Geo-file</t>
  </si>
  <si>
    <t>A database utilized to geo-code and verify locations, whether by street address, intersection, common place name or latitude/longitude.</t>
  </si>
  <si>
    <t>Geographic Information System (GIS)</t>
  </si>
  <si>
    <t>A computer software system that enables one to visualize geographic aspects of a body of data. It contains the ability to translate implicit geographic data (such as a street address) into an explicit map location. It has the ability to query and analyze data in order to receive the results in the form of a map. It also can be used to graphically display coordinates on a map i.e. Latitude/Longitude from a wireless 9-1-1 call.</t>
  </si>
  <si>
    <t>Global Justice XML Data Model (GJXDM)</t>
  </si>
  <si>
    <t>The GJXDM is a data reference model for the exchange of information within the justice and public safety communities.</t>
  </si>
  <si>
    <t>Go-Live</t>
  </si>
  <si>
    <t>Go-Live is the first day the system has been approved for live operation and that the system is actually used in production.</t>
  </si>
  <si>
    <t>Hardened Password</t>
  </si>
  <si>
    <t>Password hardening is a measure taken to make it more difficult for an intruder to circumvent the authentication process by adding some component to the username/password combination or may be a policy-based action.</t>
  </si>
  <si>
    <t>Hardware Warranty</t>
  </si>
  <si>
    <t>Any pass-through purchase warranty provided by the manufacturer, or any extended hardware warranty offered by the manufacturer and procured with the project.</t>
  </si>
  <si>
    <t>Health Insurance Portability and Accountability Act (HIPAA)</t>
  </si>
  <si>
    <t>Federal regulation protecting patients from unauthorized disclosure of medical information.</t>
  </si>
  <si>
    <t>Implementation</t>
  </si>
  <si>
    <t xml:space="preserve">Implementation is the work that must be completed, and the time to complete that work, from the time the contract is executed through installation and system acceptance. This includes all tasks associated with the system design, configuration, provisioning, training, testing, and system go-live.  </t>
  </si>
  <si>
    <t>Incident</t>
  </si>
  <si>
    <t>See Event</t>
  </si>
  <si>
    <t>Incident Based Reporting (IBR)</t>
  </si>
  <si>
    <t>IBR is the method of collecting individual incident and arrest records, as opposed to the aggregate/ summary numbers collected under Summary-Based Reporting.</t>
  </si>
  <si>
    <t>Incident Number</t>
  </si>
  <si>
    <t>A sequential, agency specific number, unique to each agency, used to reference a particular event.</t>
  </si>
  <si>
    <t>Integrate</t>
  </si>
  <si>
    <t>To form, coordinate or blend into a functioning or unified whole.  (e.g., CAD and the PSAP's enterprise GIS system)</t>
  </si>
  <si>
    <t>Interface</t>
  </si>
  <si>
    <t>The software or hardware that facilitates the meeting of two independent systems to act on or communicate with each other. (e.g., CAD and the radio system for the purpose of Fire tone alerts).</t>
  </si>
  <si>
    <t>Intersections</t>
  </si>
  <si>
    <r>
      <rPr>
        <sz val="10"/>
        <rFont val="Arial"/>
        <family val="2"/>
        <charset val="1"/>
      </rPr>
      <t xml:space="preserve">Locations with the general format
      pf streetname st sf/pf streetname st sf
See description under </t>
    </r>
    <r>
      <rPr>
        <i/>
        <sz val="10"/>
        <rFont val="Arial"/>
        <family val="2"/>
        <charset val="1"/>
      </rPr>
      <t>Street Addresses.</t>
    </r>
  </si>
  <si>
    <t>Local Area Network (LAN)</t>
  </si>
  <si>
    <t>A transmission network encompassing a limited area, such as a single building or several buildings in close proximity.</t>
  </si>
  <si>
    <t>A unit status that defines apparatus as available for first responder calls, but not fire calls, regardless of in-house or availability status.</t>
  </si>
  <si>
    <t>Maintenance</t>
  </si>
  <si>
    <t>The ongoing processes of modifying and/or updating the system, after warranty, to correct defects, improve performance and provide additional functionality.</t>
  </si>
  <si>
    <t>Managed Services</t>
  </si>
  <si>
    <t>Managed Services is the practice of outsourcing the responsibility for supporting and maintaining the system to a third-party vendor.  The objective is a reduction in costs by eliminating the need for locally employed staff who would need to be trained and have the necessary expertise to provide these services locally.</t>
  </si>
  <si>
    <t>Master Clock</t>
  </si>
  <si>
    <t>An accurate timing device that generates synchronization signals to control other clocks or equipment. (Ref. NENA 04-002)</t>
  </si>
  <si>
    <t>Meta Key</t>
  </si>
  <si>
    <t xml:space="preserve">A key used in conjunction with a standard Alphabetic, numeric or function key to access additional functionality, e.g. the Shift, Control Alt and Windows keys. </t>
  </si>
  <si>
    <t>Any wireless device, e.g. Mobile Data Computer, Mobile Computer Terminal, Mobile Data Terminal, Personal Data Computer, etc.</t>
  </si>
  <si>
    <t>Module</t>
  </si>
  <si>
    <t>A part of the software application or solution  and commonly refers to functionality (e.g. BOLO, Tow, SOG, Contacts, etc.)</t>
  </si>
  <si>
    <t>Move-Up</t>
  </si>
  <si>
    <t>Generally used in the Fire and Emergency Medical Services. A move-up is a recommendation based on a specific event/event type, that as part of the unit recommendation process recommends apparatus to be moved to station to accommodate coverage shortages caused by the specific event/call. Allows one unit to be easily relocated to another post and to be recommended in place of another unit for the duration of the event that caused the Move-up recommendation. Different from a Cover (See "Cover" definition).</t>
  </si>
  <si>
    <t>NG9-1-1</t>
  </si>
  <si>
    <t>NextGen 9-1-1</t>
  </si>
  <si>
    <t>National Information Exchange Model (NIEM)</t>
  </si>
  <si>
    <t>NIEM is a national initiative supported by the federal government. NIEM provides a means of connecting communities of people who share a common need to exchange information. NIEM is designed to develop, disseminate, and support enterprise-wide information exchange standards and processes that will enable jurisdictions to automate information sharing.</t>
  </si>
  <si>
    <t>Override/Overridden times</t>
  </si>
  <si>
    <t>Date/time stamps in an event that have been manually entered by an authorized user.</t>
  </si>
  <si>
    <t>Pairing</t>
  </si>
  <si>
    <r>
      <rPr>
        <sz val="10"/>
        <rFont val="Arial"/>
        <family val="2"/>
        <charset val="1"/>
      </rPr>
      <t xml:space="preserve">The association of two units such that when one unit is recommended based on a pre-defined criterion, the unit paired with it is also recommended. Contract with </t>
    </r>
    <r>
      <rPr>
        <i/>
        <sz val="10"/>
        <rFont val="Arial"/>
        <family val="2"/>
        <charset val="1"/>
      </rPr>
      <t>Cross-staffing</t>
    </r>
  </si>
  <si>
    <t>Paper car</t>
  </si>
  <si>
    <t>Primary unit assigned to an event.</t>
  </si>
  <si>
    <t>Pending event</t>
  </si>
  <si>
    <t>An event awaiting units to be dispatched.</t>
  </si>
  <si>
    <t>Premise History</t>
  </si>
  <si>
    <t>A record of prior activity at a location.</t>
  </si>
  <si>
    <t>Premise Information</t>
  </si>
  <si>
    <t>A record of specific information manually associated with a location.</t>
  </si>
  <si>
    <t>Unit assigned to write an report</t>
  </si>
  <si>
    <t>Priority</t>
  </si>
  <si>
    <t>An indication of the urgency of the call, for example 1 = highest priority, 5 = lowest priority.</t>
  </si>
  <si>
    <t xml:space="preserve">Private Ringing (PVR) line types allow for the assignment of private Central Office lines to a selected telephone.  PVR line allows the dialer to reach any outside number without dialing special digit(s) to access an outside line. </t>
  </si>
  <si>
    <t>Productive Work</t>
  </si>
  <si>
    <t>The ability to use the system to produce a required outcome.  (e.g., ability to process and dispatch CAD events, ability to receive and respond to dispatched events via the MDC, ability to complete LERMS reports, process queries and receive alerts).</t>
  </si>
  <si>
    <t>Public Safety System Ecosystem</t>
  </si>
  <si>
    <t>System includes Computer Aided Dispatch (CAD), Mobile Data System (MDS), Fire Records Management system, Law Enforcement Records Management system (LERMS) and all associated modules and interfaces.</t>
  </si>
  <si>
    <t>QA</t>
  </si>
  <si>
    <t>Quality Assurance</t>
  </si>
  <si>
    <t>Queries</t>
  </si>
  <si>
    <r>
      <rPr>
        <sz val="10"/>
        <rFont val="Arial"/>
        <family val="2"/>
        <charset val="1"/>
      </rPr>
      <t xml:space="preserve">Inquiries (whether ad hoc or pre-formed) intended to return a small set of data from a relatively small dataset, e.g. a single event, a list of events </t>
    </r>
    <r>
      <rPr>
        <i/>
        <sz val="10"/>
        <rFont val="Arial"/>
        <family val="2"/>
        <charset val="1"/>
      </rPr>
      <t>for a day</t>
    </r>
    <r>
      <rPr>
        <sz val="10"/>
        <rFont val="Arial"/>
        <family val="2"/>
        <charset val="1"/>
      </rPr>
      <t xml:space="preserve"> for a single operator, a single Geofile record or a list of addresses on a specific street name</t>
    </r>
  </si>
  <si>
    <t>RD number</t>
  </si>
  <si>
    <t>Records division number also known as a case number.</t>
  </si>
  <si>
    <t>Real-time CAD operations</t>
  </si>
  <si>
    <t>Functions required for CAD to create events, dispatch units, perform status updates, update event information and close events.</t>
  </si>
  <si>
    <t>Recommended response</t>
  </si>
  <si>
    <t>A CAD generated list of resources presented to the dispatcher to assist with the assignment of resources to an event.  The recommended response list can be based on the standard response, proximity and availability.</t>
  </si>
  <si>
    <t>Reports</t>
  </si>
  <si>
    <r>
      <rPr>
        <sz val="10"/>
        <rFont val="Arial"/>
        <family val="2"/>
        <charset val="1"/>
      </rPr>
      <t xml:space="preserve">Inquiries (whether ad hoc or pre-formed) intended to return a moderate to large set of data, e.g. a listing of all calls of a specific type for a month, a summary of all events grouped by response time over a year. Contrast with </t>
    </r>
    <r>
      <rPr>
        <i/>
        <sz val="10"/>
        <rFont val="Arial"/>
        <family val="2"/>
        <charset val="1"/>
      </rPr>
      <t>queries</t>
    </r>
    <r>
      <rPr>
        <sz val="10"/>
        <rFont val="Arial"/>
        <family val="2"/>
        <charset val="1"/>
      </rPr>
      <t>.</t>
    </r>
  </si>
  <si>
    <t>Response area</t>
  </si>
  <si>
    <t>A geographic region used to determine the unit response recommendation order.  Unless otherwise noted, may be referred to as Area, Beat, Box, District, Firebox, Zone, etc.  Vendors should clearly define their usage of individual terms.</t>
  </si>
  <si>
    <t>Reporting District</t>
  </si>
  <si>
    <t xml:space="preserve">A geographic sub-division of a response district used for statistical reporting. </t>
  </si>
  <si>
    <t>Response District</t>
  </si>
  <si>
    <t>A geographic sub-division of a response area partitioned to accommodate a unique recommended response.</t>
  </si>
  <si>
    <t>Retention period</t>
  </si>
  <si>
    <t>A user-defined period of time during which records are stored online and are accessible by authorized users.</t>
  </si>
  <si>
    <t>Reverse 9-1-1</t>
  </si>
  <si>
    <t>A method of placing multiple automated calls from the PSAP to all phones in a geographic area.</t>
  </si>
  <si>
    <t>Reverse chronological order</t>
  </si>
  <si>
    <t>Data displayed in order from the most recent record to the oldest record.</t>
  </si>
  <si>
    <t>Reverse Video</t>
  </si>
  <si>
    <t>The ability to reverse text font and background colors to highlight the text e.g. Normal is black letters with white background;  the reverse would be white letters and black background.</t>
  </si>
  <si>
    <t>Rip-and-Run</t>
  </si>
  <si>
    <t>Basic call information delivered to a fire or EMS station at the time of dispatch.  This information generally includes the type of call and the location to which the unit is responding.</t>
  </si>
  <si>
    <t>Running Order</t>
  </si>
  <si>
    <t>A running order is a geographical area where the arrival order of equipment as measured from the nearest six fire stations doesn’t vary anywhere within its boundary. Running orders are assigned a four-digit number. The first two digits are the numbers of the closest fire station. The second two digits are sequential numbers from 00 thru 99. As used in C.A.D. application, each one of nearly 600 entries in the Running Order table is an array listing every piece of Fire or EMS apparatus by distance.</t>
  </si>
  <si>
    <t>Safe Passages</t>
  </si>
  <si>
    <t>Geographical areas designated as Student safety zone routes near schools and parks that have increased penalties for serious weapon and gun-related offenses.</t>
  </si>
  <si>
    <t>Shared Private Ringing line</t>
  </si>
  <si>
    <t>Shared PVR line types allow for the assignment of private Central Office lines to multiple telephones in a call center.  Shared PVR line is assigned to a single Central Office line but it can be picked up from multiple phones.</t>
  </si>
  <si>
    <t xml:space="preserve">Shipped </t>
  </si>
  <si>
    <t>Term used when CAD event entry data is sent to the CAD pending queue.</t>
  </si>
  <si>
    <t>Short Message Service (SMS)</t>
  </si>
  <si>
    <t>A service typically provided by mobile carriers that sends short (160 characters or fewer) messages to an endpoint. SMS is often fast, but is not real time.</t>
  </si>
  <si>
    <t>Signature Pad</t>
  </si>
  <si>
    <t>Signature Pad is a device used to capture the electronic signature of a person.</t>
  </si>
  <si>
    <t>Silent Dispatch</t>
  </si>
  <si>
    <t>The ability for the communications center to electronically send CAD event data to a mobile data device.</t>
  </si>
  <si>
    <t>Standard response</t>
  </si>
  <si>
    <t>A predefined, ordered list of resources designated to be assigned to an event if all resources are available.  Usually organized by geographic area.</t>
  </si>
  <si>
    <t>Standardized data set</t>
  </si>
  <si>
    <t>Data with a pre-defined list of possible values, such as hair color or vehicle model.  Also included in this definition are user-defined lists such as event types and dispositions.  Address fields are excluded from this definition.</t>
  </si>
  <si>
    <t>Station</t>
  </si>
  <si>
    <t>A sub component of an agency. This can be on or more physical building where units are housed.</t>
  </si>
  <si>
    <t>Street addresses</t>
  </si>
  <si>
    <r>
      <rPr>
        <sz val="10"/>
        <rFont val="Arial"/>
        <family val="2"/>
        <charset val="1"/>
      </rPr>
      <t xml:space="preserve">Locations in the general format 
      nnnnn pf streetname st sf, loc
where:
nnnnn is an address and may contain alpha characters, e.g. "102A" or fractions, e.g. "102 1/2"
pf is a directional prefix, e.g. "NW"
streetname is the name of the street and may contain multiple words, e.g. "Mountain View"
st is a street type e.g. "AVE" and is in conformance with </t>
    </r>
    <r>
      <rPr>
        <i/>
        <sz val="10"/>
        <rFont val="Arial"/>
        <family val="2"/>
        <charset val="1"/>
      </rPr>
      <t xml:space="preserve">USPS Addressing Standards Appendix C </t>
    </r>
    <r>
      <rPr>
        <sz val="10"/>
        <rFont val="Arial"/>
        <family val="2"/>
        <charset val="1"/>
      </rPr>
      <t>as recommended by NENA.
sf is a directional suffix, e.g. "NW"
loc is a locality code that uniquely identifies an address within a political subdivision such as a village, town, city or township.</t>
    </r>
  </si>
  <si>
    <t>Street name</t>
  </si>
  <si>
    <t>Street type</t>
  </si>
  <si>
    <t>See Telecommunicator</t>
  </si>
  <si>
    <t>Telecommunicator</t>
  </si>
  <si>
    <t>As used in 9-1-1, a person trained and employed in public safety telecommunications.  The term applies to call takers, dispatchers, radio operators, data terminal operators or any combination of such functions in a PSAP.</t>
  </si>
  <si>
    <t>Temporary unit</t>
  </si>
  <si>
    <t>A unit which is not predefined in the system or on duty but added to a station, event or task force.  The temporary unit is treated as an active unit for the duration of it's existence.</t>
  </si>
  <si>
    <t>Target hazard</t>
  </si>
  <si>
    <t>A location requiring a different response than another location for the same incident type, e.g. a burglary at a residence vs. a burglary at a business.</t>
  </si>
  <si>
    <t>Telocator Alphanumeric Protocol - industry standard paging interface connectivity.</t>
  </si>
  <si>
    <t>Unit capability</t>
  </si>
  <si>
    <t>Level of operational ability based on equipment and staffing.</t>
  </si>
  <si>
    <t>Unit history</t>
  </si>
  <si>
    <t>A listing of a unit's activity on a specific event.</t>
  </si>
  <si>
    <t>Unit summary</t>
  </si>
  <si>
    <t>A list of events to which a unit responded during a specified time period.</t>
  </si>
  <si>
    <t>Unit type</t>
  </si>
  <si>
    <t xml:space="preserve">An indicator of the capabilities of a unit, e.g. patrol unit, engine, ALS ambulance. </t>
  </si>
  <si>
    <t>User Profile</t>
  </si>
  <si>
    <t xml:space="preserve">Employee configuration providing access to the software based on their assignments or capabilities (e.g. call taker, police dispatcher, fire dispatcher, supervisor, etc.)  </t>
  </si>
  <si>
    <t>Vanity Address</t>
  </si>
  <si>
    <t>The use of a pseudo address typically for marketing reasons in place of the standard street address (e.g. 1 Financial Plaza vs. 440 S. LaSalle Street)</t>
  </si>
  <si>
    <t>Warranty</t>
  </si>
  <si>
    <t>A warranty is defined as provisions of managed services and as the lifecycle of the managed services agreement over the term of the agreement.  After system acceptance is signed off after ninety (90) days, support and maintenance kick in.</t>
  </si>
  <si>
    <t>Workaround</t>
  </si>
  <si>
    <t>A workaround is a method for overcoming a system problem, defect, malfunction, or limitation by applying a temporary fix and/or a workflow that has been mutually agreed upon by the Region and the vendor.   A workaround includes a reasonable and acceptable set of actions to be taken where the restriction of the capability no longer results in an unacceptable workload or safety impact.</t>
  </si>
  <si>
    <t>XY Coordinate</t>
  </si>
  <si>
    <t>A discrete point on a map commonly represented by latitude and longitude.</t>
  </si>
  <si>
    <t>Description of Capability
CAD Interface Resource Deployment</t>
  </si>
  <si>
    <t>Available in base</t>
  </si>
  <si>
    <t>Not available</t>
  </si>
  <si>
    <t>I-181</t>
  </si>
  <si>
    <t>System must provide a method to monitor response coverage within the Agency, and recommend unit movements to cover for gaps in response coverage (both incident and non-incident related).</t>
  </si>
  <si>
    <t>I-182</t>
  </si>
  <si>
    <t>System allows the Agency to define the business rules by which deployment recommendations are made.</t>
  </si>
  <si>
    <t>I-183</t>
  </si>
  <si>
    <t>The system will make dynamic resource deployment recommendations (real time).</t>
  </si>
  <si>
    <t>I-184</t>
  </si>
  <si>
    <t>The system will minimize the number of recommended resource movements, while optimizing resource coverage for each resource type.</t>
  </si>
  <si>
    <t>I-185</t>
  </si>
  <si>
    <t>The system will store (for potential retrieval and analysis) all information pertinent  to any recommendations made and user actions taken in via the system.</t>
  </si>
  <si>
    <t>I-186</t>
  </si>
  <si>
    <t>The system uses local map and road networks (provided in ESRI format) to create maps required for the functionality of the system.</t>
  </si>
  <si>
    <t>I-187</t>
  </si>
  <si>
    <t>The system supports the concept of multiple ‘layers of coverage capability’ based on resource type. (i.e.: A coverage layer for all transport capable units, another layer for ALS capable units, another for BLS capable units).</t>
  </si>
  <si>
    <t>I-188</t>
  </si>
  <si>
    <t>An individual resource will be able to simultaneously contribute to coverage in one or more resource types. (i.e.: an ALS Transport Unit would provide coverage in the ALS layer, the BLS layer, and the transport unit layer.).</t>
  </si>
  <si>
    <t>I-189</t>
  </si>
  <si>
    <t>The system will automatically notify the user when resource re-deployment is necessary.</t>
  </si>
  <si>
    <t>I-190</t>
  </si>
  <si>
    <t>The notice for resource redeployment will be triggered when demand coverage has fallen below a department specified threshold for a given area.</t>
  </si>
  <si>
    <t>I-191</t>
  </si>
  <si>
    <t>The system will provide a mechanism to allow the user to view the current coverage and the impact that a given re-deployment recommendation, or user specified deployment idea will have, prior to enacting or accepting the recommendation.</t>
  </si>
  <si>
    <t>I-192</t>
  </si>
  <si>
    <t>The system will permit setting up of return to service based on incident types, resource types, and resource statuses in order to avoid unnecessary move-ups.</t>
  </si>
  <si>
    <t>I-193</t>
  </si>
  <si>
    <t>The system will support the concept of resources having multiple capabilities. A particular resource may possess multiple capabilities depending on both its resource type and staff capabilities.</t>
  </si>
  <si>
    <t>I-194</t>
  </si>
  <si>
    <t>The system will utilize real-time AVL information to smartly recommend move-ups allowing more accurate predictions of coverage.</t>
  </si>
  <si>
    <t>I-195</t>
  </si>
  <si>
    <t xml:space="preserve">The system will listen to CAD system in real-time to obtain resource information including the location of resources, their status and resource type, and call type. </t>
  </si>
  <si>
    <t>I-196</t>
  </si>
  <si>
    <t>Once a user confirms and accepts a redeployment recommendation in the Move-up software, the system will relay it to the CAD.</t>
  </si>
  <si>
    <t>I-197</t>
  </si>
  <si>
    <t>The system will provide a user-friendly Graphic User Interface (GUI) operating in a standard Windows environment.</t>
  </si>
  <si>
    <t>I-198</t>
  </si>
  <si>
    <t>User inputs and actions will be user-friendly and utilize a pointing device, pull-down menus and standardized tables and forms.</t>
  </si>
  <si>
    <t>I-199</t>
  </si>
  <si>
    <t>I-200</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</si>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</sst>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Arial"/>
      <family val="2"/>
      <charset val="1"/>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u/>
      <sz val="10"/>
      <color rgb="FF0000FF"/>
      <name val="Arial"/>
      <family val="2"/>
      <charset val="1"/>
    </font>
    <font>
      <sz val="11"/>
      <color rgb="FF333399"/>
      <name val="Calibri"/>
      <family val="2"/>
      <charset val="1"/>
    </font>
    <font>
      <sz val="11"/>
      <color rgb="FFFF9900"/>
      <name val="Calibri"/>
      <family val="2"/>
      <charset val="1"/>
    </font>
    <font>
      <sz val="11"/>
      <color rgb="FF993300"/>
      <name val="Calibri"/>
      <family val="2"/>
      <charset val="1"/>
    </font>
    <font>
      <sz val="11"/>
      <color theme="1"/>
      <name val="Cambria"/>
      <family val="2"/>
      <charset val="1"/>
    </font>
    <font>
      <sz val="10"/>
      <name val="Arial"/>
      <family val="2"/>
      <charset val="1"/>
    </font>
    <font>
      <sz val="11"/>
      <name val="Times New Roman"/>
      <family val="1"/>
      <charset val="1"/>
    </font>
    <font>
      <sz val="11"/>
      <color theme="1"/>
      <name val="Arial"/>
      <family val="2"/>
      <charset val="1"/>
    </font>
    <font>
      <b/>
      <sz val="11"/>
      <color rgb="FF333333"/>
      <name val="Calibri"/>
      <family val="2"/>
      <charset val="1"/>
    </font>
    <font>
      <b/>
      <sz val="18"/>
      <color rgb="FF003366"/>
      <name val="Cambria"/>
      <family val="2"/>
      <charset val="1"/>
    </font>
    <font>
      <b/>
      <sz val="11"/>
      <color rgb="FF000000"/>
      <name val="Calibri"/>
      <family val="2"/>
      <charset val="1"/>
    </font>
    <font>
      <sz val="11"/>
      <color rgb="FFFF0000"/>
      <name val="Calibri"/>
      <family val="2"/>
      <charset val="1"/>
    </font>
    <font>
      <b/>
      <sz val="20"/>
      <color rgb="FFFFFFFF"/>
      <name val="Arial"/>
      <family val="2"/>
      <charset val="1"/>
    </font>
    <font>
      <b/>
      <sz val="16"/>
      <name val="Arial"/>
      <family val="2"/>
      <charset val="1"/>
    </font>
    <font>
      <sz val="16"/>
      <name val="Arial"/>
      <family val="2"/>
      <charset val="1"/>
    </font>
    <font>
      <b/>
      <sz val="10"/>
      <name val="Arial"/>
      <family val="2"/>
      <charset val="1"/>
    </font>
    <font>
      <b/>
      <sz val="18"/>
      <name val="Arial"/>
      <family val="2"/>
      <charset val="1"/>
    </font>
    <font>
      <b/>
      <sz val="11"/>
      <name val="Arial"/>
      <family val="2"/>
      <charset val="1"/>
    </font>
    <font>
      <sz val="10"/>
      <color rgb="FF00B050"/>
      <name val="Arial"/>
      <family val="2"/>
      <charset val="1"/>
    </font>
    <font>
      <sz val="10"/>
      <color rgb="FFFF0000"/>
      <name val="Arial"/>
      <family val="2"/>
      <charset val="1"/>
    </font>
    <font>
      <sz val="11"/>
      <color rgb="FF00B050"/>
      <name val="Arial"/>
      <family val="2"/>
      <charset val="1"/>
    </font>
    <font>
      <b/>
      <sz val="12"/>
      <color theme="0"/>
      <name val="Arial"/>
      <family val="2"/>
      <charset val="1"/>
    </font>
    <font>
      <b/>
      <i/>
      <sz val="12"/>
      <color theme="0"/>
      <name val="Arial"/>
      <family val="2"/>
      <charset val="1"/>
    </font>
    <font>
      <b/>
      <sz val="12"/>
      <name val="Arial"/>
      <family val="2"/>
      <charset val="1"/>
    </font>
    <font>
      <sz val="12"/>
      <name val="Arial Narrow"/>
      <family val="2"/>
      <charset val="1"/>
    </font>
    <font>
      <sz val="12"/>
      <name val="Arial"/>
      <family val="2"/>
      <charset val="1"/>
    </font>
    <font>
      <b/>
      <sz val="12"/>
      <color theme="4"/>
      <name val="Arial Narrow"/>
      <family val="2"/>
      <charset val="1"/>
    </font>
    <font>
      <sz val="12"/>
      <color rgb="FFFF0000"/>
      <name val="Arial"/>
      <family val="2"/>
      <charset val="1"/>
    </font>
    <font>
      <sz val="12"/>
      <color theme="4"/>
      <name val="Arial Narrow"/>
      <family val="2"/>
      <charset val="1"/>
    </font>
    <font>
      <sz val="12"/>
      <color theme="1"/>
      <name val="Arial Narrow"/>
      <family val="2"/>
      <charset val="1"/>
    </font>
    <font>
      <b/>
      <sz val="12"/>
      <name val="Arial Narrow"/>
      <family val="2"/>
      <charset val="1"/>
    </font>
    <font>
      <b/>
      <sz val="12"/>
      <color theme="0"/>
      <name val="Arial Narrow"/>
      <family val="2"/>
      <charset val="1"/>
    </font>
    <font>
      <b/>
      <i/>
      <sz val="12"/>
      <color theme="0"/>
      <name val="Arial Narrow"/>
      <family val="2"/>
      <charset val="1"/>
    </font>
    <font>
      <b/>
      <sz val="12"/>
      <color rgb="FFC00000"/>
      <name val="Arial Narrow"/>
      <family val="2"/>
      <charset val="1"/>
    </font>
    <font>
      <sz val="12"/>
      <color rgb="FFC00000"/>
      <name val="Arial Narrow"/>
      <family val="2"/>
      <charset val="1"/>
    </font>
    <font>
      <i/>
      <sz val="12"/>
      <color theme="4"/>
      <name val="Arial Narrow"/>
      <family val="2"/>
      <charset val="1"/>
    </font>
    <font>
      <sz val="12"/>
      <color rgb="FFFF0000"/>
      <name val="Arial Narrow"/>
      <family val="2"/>
      <charset val="1"/>
    </font>
    <font>
      <sz val="12"/>
      <color rgb="FF00B050"/>
      <name val="Arial Narrow"/>
      <family val="2"/>
      <charset val="1"/>
    </font>
    <font>
      <i/>
      <sz val="12"/>
      <color rgb="FFFF0000"/>
      <name val="Arial Narrow"/>
      <family val="2"/>
      <charset val="1"/>
    </font>
    <font>
      <b/>
      <sz val="12"/>
      <color theme="1"/>
      <name val="Arial Narrow"/>
      <family val="2"/>
      <charset val="1"/>
    </font>
    <font>
      <b/>
      <sz val="12"/>
      <color theme="1"/>
      <name val="Arial"/>
      <family val="2"/>
      <charset val="1"/>
    </font>
    <font>
      <b/>
      <u/>
      <sz val="12"/>
      <name val="Arial Narrow"/>
      <family val="2"/>
      <charset val="1"/>
    </font>
    <font>
      <sz val="10"/>
      <color rgb="FF3C3C3C"/>
      <name val="Arial"/>
      <family val="2"/>
      <charset val="1"/>
    </font>
    <font>
      <sz val="10"/>
      <color rgb="FF000000"/>
      <name val="Arial"/>
      <family val="2"/>
      <charset val="1"/>
    </font>
    <font>
      <i/>
      <sz val="10"/>
      <name val="Arial"/>
      <family val="2"/>
      <charset val="1"/>
    </font>
    <font>
      <sz val="10"/>
      <color rgb="FF202124"/>
      <name val="Arial"/>
      <family val="2"/>
      <charset val="1"/>
    </font>
    <font>
      <sz val="11"/>
      <name val="Arial"/>
      <family val="2"/>
      <charset val="1"/>
    </font>
    <font>
      <sz val="12"/>
      <name val="Arial Narrow"/>
      <family val="2"/>
    </font>
    <font>
      <b/>
      <sz val="10"/>
      <color rgb="FF00B050"/>
      <name val="Arial"/>
      <family val="2"/>
    </font>
  </fonts>
  <fills count="39">
    <fill>
      <patternFill patternType="none"/>
    </fill>
    <fill>
      <patternFill patternType="gray125"/>
    </fill>
    <fill>
      <patternFill patternType="solid">
        <fgColor rgb="FFCCCCFF"/>
        <bgColor rgb="FFC8E1FF"/>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BFECFF"/>
      </patternFill>
    </fill>
    <fill>
      <patternFill patternType="solid">
        <fgColor rgb="FFFFCC99"/>
        <bgColor rgb="FFD9D9D9"/>
      </patternFill>
    </fill>
    <fill>
      <patternFill patternType="solid">
        <fgColor rgb="FF99CCFF"/>
        <bgColor rgb="FFCCCCFF"/>
      </patternFill>
    </fill>
    <fill>
      <patternFill patternType="solid">
        <fgColor rgb="FFFF8080"/>
        <bgColor rgb="FFFF99CC"/>
      </patternFill>
    </fill>
    <fill>
      <patternFill patternType="solid">
        <fgColor rgb="FF00FF00"/>
        <bgColor rgb="FF00B050"/>
      </patternFill>
    </fill>
    <fill>
      <patternFill patternType="solid">
        <fgColor rgb="FFFFCC00"/>
        <bgColor rgb="FFFFC000"/>
      </patternFill>
    </fill>
    <fill>
      <patternFill patternType="solid">
        <fgColor rgb="FF0066CC"/>
        <bgColor rgb="FF006AED"/>
      </patternFill>
    </fill>
    <fill>
      <patternFill patternType="solid">
        <fgColor rgb="FF800080"/>
        <bgColor rgb="FF800080"/>
      </patternFill>
    </fill>
    <fill>
      <patternFill patternType="solid">
        <fgColor rgb="FF33CCCC"/>
        <bgColor rgb="FF00B0F0"/>
      </patternFill>
    </fill>
    <fill>
      <patternFill patternType="solid">
        <fgColor rgb="FFFF9900"/>
        <bgColor rgb="FFFFC000"/>
      </patternFill>
    </fill>
    <fill>
      <patternFill patternType="solid">
        <fgColor rgb="FF333399"/>
        <bgColor rgb="FF003577"/>
      </patternFill>
    </fill>
    <fill>
      <patternFill patternType="solid">
        <fgColor rgb="FFFF0000"/>
        <bgColor rgb="FFC00000"/>
      </patternFill>
    </fill>
    <fill>
      <patternFill patternType="solid">
        <fgColor rgb="FF339966"/>
        <bgColor rgb="FF00B05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ECF2D8"/>
      </patternFill>
    </fill>
    <fill>
      <patternFill patternType="solid">
        <fgColor theme="0" tint="-0.14999847407452621"/>
        <bgColor rgb="FFC8E1FF"/>
      </patternFill>
    </fill>
    <fill>
      <patternFill patternType="solid">
        <fgColor theme="4" tint="-0.499984740745262"/>
        <bgColor rgb="FF003366"/>
      </patternFill>
    </fill>
    <fill>
      <patternFill patternType="solid">
        <fgColor theme="0"/>
        <bgColor rgb="FFF2F2F2"/>
      </patternFill>
    </fill>
    <fill>
      <patternFill patternType="solid">
        <fgColor rgb="FFFFFF00"/>
        <bgColor rgb="FFFFCC00"/>
      </patternFill>
    </fill>
    <fill>
      <patternFill patternType="solid">
        <fgColor rgb="FFFFC000"/>
        <bgColor rgb="FFFFCC00"/>
      </patternFill>
    </fill>
    <fill>
      <patternFill patternType="solid">
        <fgColor theme="4" tint="0.79989013336588644"/>
        <bgColor rgb="FFBFECFF"/>
      </patternFill>
    </fill>
    <fill>
      <patternFill patternType="solid">
        <fgColor theme="0" tint="-4.9989318521683403E-2"/>
        <bgColor rgb="FFECF2D8"/>
      </patternFill>
    </fill>
    <fill>
      <patternFill patternType="solid">
        <fgColor rgb="FF00B0F0"/>
        <bgColor rgb="FF33CCCC"/>
      </patternFill>
    </fill>
    <fill>
      <patternFill patternType="solid">
        <fgColor theme="0"/>
        <bgColor rgb="FFFFCC00"/>
      </patternFill>
    </fill>
    <fill>
      <patternFill patternType="solid">
        <fgColor theme="0" tint="-0.14999847407452621"/>
        <bgColor rgb="FFECF2D8"/>
      </patternFill>
    </fill>
    <fill>
      <patternFill patternType="solid">
        <fgColor theme="0" tint="-0.14999847407452621"/>
        <bgColor indexed="64"/>
      </patternFill>
    </fill>
    <fill>
      <patternFill patternType="solid">
        <fgColor theme="0"/>
        <bgColor rgb="FFBFECFF"/>
      </patternFill>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41">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right/>
      <top style="medium">
        <color auto="1"/>
      </top>
      <bottom/>
      <diagonal/>
    </border>
    <border>
      <left/>
      <right style="thin">
        <color auto="1"/>
      </right>
      <top/>
      <bottom/>
      <diagonal/>
    </border>
    <border>
      <left/>
      <right style="thin">
        <color indexed="64"/>
      </right>
      <top style="medium">
        <color auto="1"/>
      </top>
      <bottom style="medium">
        <color auto="1"/>
      </bottom>
      <diagonal/>
    </border>
    <border>
      <left/>
      <right style="thin">
        <color indexed="64"/>
      </right>
      <top style="medium">
        <color auto="1"/>
      </top>
      <bottom style="thin">
        <color indexed="64"/>
      </bottom>
      <diagonal/>
    </border>
    <border>
      <left style="thin">
        <color auto="1"/>
      </left>
      <right style="thin">
        <color indexed="64"/>
      </right>
      <top style="medium">
        <color auto="1"/>
      </top>
      <bottom style="thin">
        <color auto="1"/>
      </bottom>
      <diagonal/>
    </border>
    <border>
      <left/>
      <right style="thin">
        <color indexed="64"/>
      </right>
      <top style="medium">
        <color auto="1"/>
      </top>
      <bottom/>
      <diagonal/>
    </border>
  </borders>
  <cellStyleXfs count="89">
    <xf numFmtId="0" fontId="0" fillId="0" borderId="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 fillId="16" borderId="0" applyBorder="0" applyProtection="0"/>
    <xf numFmtId="0" fontId="2" fillId="17" borderId="0" applyBorder="0" applyProtection="0"/>
    <xf numFmtId="0" fontId="2" fillId="18" borderId="0" applyBorder="0" applyProtection="0"/>
    <xf numFmtId="0" fontId="2" fillId="13" borderId="0" applyBorder="0" applyProtection="0"/>
    <xf numFmtId="0" fontId="2" fillId="14" borderId="0" applyBorder="0" applyProtection="0"/>
    <xf numFmtId="0" fontId="2" fillId="19" borderId="0" applyBorder="0" applyProtection="0"/>
    <xf numFmtId="0" fontId="3" fillId="3" borderId="0" applyBorder="0" applyProtection="0"/>
    <xf numFmtId="0" fontId="4" fillId="20" borderId="1" applyProtection="0"/>
    <xf numFmtId="0" fontId="5" fillId="21" borderId="2" applyProtection="0"/>
    <xf numFmtId="0" fontId="6" fillId="0" borderId="0" applyBorder="0" applyProtection="0"/>
    <xf numFmtId="0" fontId="7" fillId="4" borderId="0" applyBorder="0" applyProtection="0"/>
    <xf numFmtId="0" fontId="8" fillId="0" borderId="3" applyProtection="0"/>
    <xf numFmtId="0" fontId="9" fillId="0" borderId="4" applyProtection="0"/>
    <xf numFmtId="0" fontId="10" fillId="0" borderId="5" applyProtection="0"/>
    <xf numFmtId="0" fontId="10" fillId="0" borderId="0" applyBorder="0" applyProtection="0"/>
    <xf numFmtId="0" fontId="11" fillId="0" borderId="0" applyBorder="0" applyProtection="0"/>
    <xf numFmtId="0" fontId="12" fillId="7" borderId="1" applyProtection="0"/>
    <xf numFmtId="0" fontId="13" fillId="0" borderId="6" applyProtection="0"/>
    <xf numFmtId="0" fontId="14" fillId="22" borderId="0" applyBorder="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57" fillId="0" borderId="0"/>
    <xf numFmtId="0" fontId="18" fillId="0" borderId="0"/>
    <xf numFmtId="0" fontId="16" fillId="0" borderId="0"/>
    <xf numFmtId="0" fontId="16" fillId="0" borderId="0"/>
    <xf numFmtId="0" fontId="16" fillId="0" borderId="0"/>
    <xf numFmtId="0" fontId="16" fillId="0" borderId="0"/>
    <xf numFmtId="0" fontId="57" fillId="23" borderId="7" applyProtection="0"/>
    <xf numFmtId="0" fontId="57" fillId="23" borderId="7" applyProtection="0"/>
    <xf numFmtId="0" fontId="19" fillId="20" borderId="8" applyProtection="0"/>
    <xf numFmtId="0" fontId="20" fillId="0" borderId="0" applyBorder="0" applyProtection="0"/>
    <xf numFmtId="0" fontId="21" fillId="0" borderId="9" applyProtection="0"/>
    <xf numFmtId="0" fontId="22" fillId="0" borderId="0" applyBorder="0" applyProtection="0"/>
  </cellStyleXfs>
  <cellXfs count="485">
    <xf numFmtId="0" fontId="0" fillId="0" borderId="0" xfId="0"/>
    <xf numFmtId="0" fontId="16" fillId="0" borderId="0" xfId="81" applyAlignment="1">
      <alignment horizontal="center"/>
    </xf>
    <xf numFmtId="0" fontId="16" fillId="0" borderId="0" xfId="81"/>
    <xf numFmtId="0" fontId="16" fillId="0" borderId="0" xfId="81" applyAlignment="1">
      <alignment horizontal="center" vertical="center"/>
    </xf>
    <xf numFmtId="0" fontId="23" fillId="0" borderId="0" xfId="81" applyFont="1" applyAlignment="1">
      <alignment horizontal="center"/>
    </xf>
    <xf numFmtId="0" fontId="17" fillId="0" borderId="0" xfId="47"/>
    <xf numFmtId="0" fontId="24" fillId="0" borderId="0" xfId="81" applyFont="1" applyAlignment="1">
      <alignment horizontal="left"/>
    </xf>
    <xf numFmtId="0" fontId="25" fillId="0" borderId="0" xfId="81" applyFont="1"/>
    <xf numFmtId="0" fontId="26" fillId="0" borderId="0" xfId="81" applyFont="1" applyAlignment="1">
      <alignment horizontal="center"/>
    </xf>
    <xf numFmtId="0" fontId="26" fillId="0" borderId="0" xfId="81" applyFont="1" applyAlignment="1">
      <alignment horizontal="left"/>
    </xf>
    <xf numFmtId="0" fontId="26" fillId="0" borderId="0" xfId="81" applyFont="1" applyAlignment="1">
      <alignment horizontal="center" vertical="center"/>
    </xf>
    <xf numFmtId="0" fontId="27" fillId="0" borderId="0" xfId="81" applyFont="1" applyAlignment="1">
      <alignment horizontal="center" vertical="center"/>
    </xf>
    <xf numFmtId="0" fontId="16" fillId="0" borderId="0" xfId="81" applyAlignment="1">
      <alignment horizontal="right"/>
    </xf>
    <xf numFmtId="0" fontId="28" fillId="24" borderId="11" xfId="81" applyFont="1" applyFill="1" applyBorder="1" applyAlignment="1">
      <alignment horizontal="center" vertical="center"/>
    </xf>
    <xf numFmtId="0" fontId="28" fillId="24" borderId="11" xfId="81" applyFont="1" applyFill="1" applyBorder="1" applyAlignment="1">
      <alignment horizontal="center" vertical="center" wrapText="1"/>
    </xf>
    <xf numFmtId="0" fontId="26" fillId="0" borderId="12" xfId="81" applyFont="1" applyBorder="1" applyAlignment="1">
      <alignment horizontal="center"/>
    </xf>
    <xf numFmtId="0" fontId="26" fillId="0" borderId="12" xfId="81" applyFont="1" applyBorder="1" applyAlignment="1">
      <alignment horizontal="right" vertical="center" indent="1"/>
    </xf>
    <xf numFmtId="0" fontId="26" fillId="0" borderId="12" xfId="81" applyFont="1" applyBorder="1" applyAlignment="1">
      <alignment horizontal="center" vertical="center"/>
    </xf>
    <xf numFmtId="0" fontId="16" fillId="0" borderId="0" xfId="47" applyFont="1" applyAlignment="1">
      <alignment horizontal="center"/>
    </xf>
    <xf numFmtId="10" fontId="16" fillId="0" borderId="0" xfId="47" applyNumberFormat="1" applyFont="1"/>
    <xf numFmtId="0" fontId="16" fillId="0" borderId="0" xfId="81" applyAlignment="1">
      <alignment horizontal="right" vertical="center" indent="1"/>
    </xf>
    <xf numFmtId="0" fontId="26" fillId="0" borderId="12" xfId="81" applyFont="1" applyBorder="1" applyAlignment="1">
      <alignment horizontal="right" vertical="center"/>
    </xf>
    <xf numFmtId="0" fontId="17" fillId="0" borderId="0" xfId="47" applyAlignment="1">
      <alignment horizontal="center" vertical="center"/>
    </xf>
    <xf numFmtId="0" fontId="27" fillId="0" borderId="0" xfId="81" applyFont="1" applyAlignment="1">
      <alignment horizontal="center"/>
    </xf>
    <xf numFmtId="0" fontId="26" fillId="0" borderId="12" xfId="81" applyFont="1" applyBorder="1" applyAlignment="1">
      <alignment horizontal="right" indent="2"/>
    </xf>
    <xf numFmtId="0" fontId="29" fillId="0" borderId="0" xfId="81" applyFont="1" applyAlignment="1">
      <alignment horizontal="center"/>
    </xf>
    <xf numFmtId="10" fontId="30" fillId="0" borderId="0" xfId="47" applyNumberFormat="1" applyFont="1"/>
    <xf numFmtId="0" fontId="16" fillId="0" borderId="11" xfId="81" applyBorder="1" applyAlignment="1">
      <alignment horizontal="center"/>
    </xf>
    <xf numFmtId="0" fontId="16" fillId="0" borderId="11" xfId="81" applyBorder="1" applyAlignment="1">
      <alignment horizontal="right" vertical="center" indent="1"/>
    </xf>
    <xf numFmtId="0" fontId="16" fillId="0" borderId="11" xfId="81" applyBorder="1" applyAlignment="1">
      <alignment horizontal="center" vertical="center"/>
    </xf>
    <xf numFmtId="0" fontId="28" fillId="0" borderId="0" xfId="0" applyFont="1" applyAlignment="1">
      <alignment horizontal="center"/>
    </xf>
    <xf numFmtId="0" fontId="28" fillId="0" borderId="12" xfId="0" applyFont="1" applyBorder="1" applyAlignment="1">
      <alignment horizontal="center" wrapText="1"/>
    </xf>
    <xf numFmtId="0" fontId="28" fillId="0" borderId="12" xfId="0" applyFont="1" applyBorder="1" applyAlignment="1">
      <alignment horizontal="center" vertical="center"/>
    </xf>
    <xf numFmtId="0" fontId="0" fillId="0" borderId="12" xfId="0" applyBorder="1"/>
    <xf numFmtId="0" fontId="0" fillId="0" borderId="12" xfId="0" applyBorder="1" applyAlignment="1">
      <alignment horizontal="center"/>
    </xf>
    <xf numFmtId="0" fontId="0" fillId="0" borderId="0" xfId="0" applyAlignment="1">
      <alignment horizontal="center"/>
    </xf>
    <xf numFmtId="0" fontId="31" fillId="0" borderId="12" xfId="0" applyFont="1" applyBorder="1"/>
    <xf numFmtId="0" fontId="28" fillId="0" borderId="0" xfId="0" applyFont="1"/>
    <xf numFmtId="0" fontId="0" fillId="0" borderId="14" xfId="0" applyBorder="1"/>
    <xf numFmtId="0" fontId="0" fillId="0" borderId="15" xfId="0" applyBorder="1" applyAlignment="1">
      <alignment horizontal="center"/>
    </xf>
    <xf numFmtId="0" fontId="0" fillId="0" borderId="16" xfId="0" applyBorder="1"/>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31" fillId="0" borderId="0" xfId="0" applyFont="1"/>
    <xf numFmtId="9" fontId="0" fillId="0" borderId="0" xfId="0" applyNumberFormat="1"/>
    <xf numFmtId="0" fontId="17" fillId="0" borderId="0" xfId="0" applyFont="1"/>
    <xf numFmtId="0" fontId="17"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32" fillId="25" borderId="20" xfId="0" applyFont="1" applyFill="1" applyBorder="1" applyAlignment="1">
      <alignment horizontal="center" vertical="center" wrapText="1"/>
    </xf>
    <xf numFmtId="0" fontId="32" fillId="25" borderId="20" xfId="0" applyFont="1" applyFill="1" applyBorder="1" applyAlignment="1" applyProtection="1">
      <alignment horizontal="center" vertical="center"/>
      <protection locked="0"/>
    </xf>
    <xf numFmtId="0" fontId="33" fillId="25" borderId="20" xfId="0" applyFont="1" applyFill="1" applyBorder="1" applyAlignment="1" applyProtection="1">
      <alignment horizontal="center" vertical="center" textRotation="90" wrapText="1"/>
      <protection locked="0"/>
    </xf>
    <xf numFmtId="0" fontId="32" fillId="25" borderId="10" xfId="0" applyFont="1" applyFill="1" applyBorder="1" applyAlignment="1" applyProtection="1">
      <alignment horizontal="center" vertical="center" textRotation="90"/>
      <protection locked="0"/>
    </xf>
    <xf numFmtId="0" fontId="34" fillId="0" borderId="0" xfId="0" applyFont="1" applyAlignment="1" applyProtection="1">
      <alignment horizontal="center" vertical="center"/>
      <protection locked="0"/>
    </xf>
    <xf numFmtId="0" fontId="35" fillId="26" borderId="12" xfId="0" applyFont="1" applyFill="1" applyBorder="1" applyAlignment="1">
      <alignment horizontal="center" vertical="center"/>
    </xf>
    <xf numFmtId="0" fontId="35" fillId="0" borderId="12" xfId="0" applyFont="1" applyBorder="1" applyAlignment="1">
      <alignment horizontal="center" vertical="center" wrapText="1"/>
    </xf>
    <xf numFmtId="0" fontId="35" fillId="27" borderId="12" xfId="0" applyFont="1" applyFill="1" applyBorder="1" applyAlignment="1">
      <alignment vertical="center" wrapText="1"/>
    </xf>
    <xf numFmtId="0" fontId="35" fillId="0" borderId="12" xfId="0" applyFont="1" applyBorder="1" applyAlignment="1" applyProtection="1">
      <alignment horizontal="left" vertical="center" wrapText="1"/>
      <protection locked="0"/>
    </xf>
    <xf numFmtId="0" fontId="0" fillId="0" borderId="21" xfId="82" applyFont="1" applyBorder="1" applyAlignment="1" applyProtection="1">
      <alignment horizontal="left" vertical="center"/>
      <protection locked="0"/>
    </xf>
    <xf numFmtId="0" fontId="36" fillId="0" borderId="22" xfId="47" applyFont="1" applyBorder="1" applyAlignment="1" applyProtection="1">
      <alignment horizontal="center" vertical="center"/>
      <protection locked="0"/>
    </xf>
    <xf numFmtId="0" fontId="0" fillId="0" borderId="22" xfId="47" applyFont="1" applyBorder="1" applyAlignment="1" applyProtection="1">
      <alignment horizontal="center" vertical="center"/>
      <protection locked="0"/>
    </xf>
    <xf numFmtId="0" fontId="36" fillId="0" borderId="0" xfId="0" applyFont="1" applyAlignment="1" applyProtection="1">
      <alignment horizontal="center"/>
      <protection locked="0"/>
    </xf>
    <xf numFmtId="0" fontId="35" fillId="26" borderId="13" xfId="0" applyFont="1" applyFill="1" applyBorder="1" applyAlignment="1">
      <alignment horizontal="center" vertical="center"/>
    </xf>
    <xf numFmtId="0" fontId="35" fillId="0" borderId="11" xfId="0" applyFont="1" applyBorder="1" applyAlignment="1">
      <alignment horizontal="center" vertical="center" wrapText="1"/>
    </xf>
    <xf numFmtId="0" fontId="35" fillId="0" borderId="12" xfId="0" applyFont="1" applyBorder="1" applyAlignment="1">
      <alignment horizontal="left" vertical="center" wrapText="1" indent="3"/>
    </xf>
    <xf numFmtId="0" fontId="0" fillId="0" borderId="12" xfId="82" applyFont="1" applyBorder="1" applyAlignment="1" applyProtection="1">
      <alignment horizontal="left" vertical="center"/>
      <protection locked="0"/>
    </xf>
    <xf numFmtId="0" fontId="36" fillId="0" borderId="12" xfId="47" applyFont="1" applyBorder="1" applyAlignment="1" applyProtection="1">
      <alignment horizontal="center" vertical="center"/>
      <protection locked="0"/>
    </xf>
    <xf numFmtId="0" fontId="0" fillId="0" borderId="23" xfId="47" applyFont="1" applyBorder="1" applyAlignment="1" applyProtection="1">
      <alignment horizontal="center" vertical="center"/>
      <protection locked="0"/>
    </xf>
    <xf numFmtId="0" fontId="17" fillId="28" borderId="0" xfId="0" applyFont="1" applyFill="1" applyAlignment="1" applyProtection="1">
      <alignment horizontal="center"/>
      <protection locked="0"/>
    </xf>
    <xf numFmtId="0" fontId="35" fillId="24" borderId="22" xfId="0" applyFont="1" applyFill="1" applyBorder="1" applyAlignment="1">
      <alignment horizontal="center" vertical="center"/>
    </xf>
    <xf numFmtId="0" fontId="35" fillId="24" borderId="23" xfId="0" applyFont="1" applyFill="1" applyBorder="1" applyAlignment="1">
      <alignment horizontal="center" vertical="center"/>
    </xf>
    <xf numFmtId="0" fontId="37" fillId="24" borderId="23" xfId="0" applyFont="1" applyFill="1" applyBorder="1" applyAlignment="1">
      <alignment vertical="center" wrapText="1"/>
    </xf>
    <xf numFmtId="0" fontId="0" fillId="0" borderId="12" xfId="0" applyBorder="1" applyAlignment="1" applyProtection="1">
      <alignment horizontal="left" vertical="center"/>
      <protection locked="0"/>
    </xf>
    <xf numFmtId="0" fontId="35" fillId="0" borderId="12" xfId="0" applyFont="1" applyBorder="1" applyAlignment="1">
      <alignment horizontal="center" vertical="center"/>
    </xf>
    <xf numFmtId="0" fontId="35" fillId="0" borderId="12" xfId="0" applyFont="1" applyBorder="1" applyAlignment="1">
      <alignment vertical="center" wrapText="1"/>
    </xf>
    <xf numFmtId="0" fontId="0" fillId="0" borderId="11" xfId="0" applyBorder="1" applyAlignment="1" applyProtection="1">
      <alignment horizontal="left" vertical="center"/>
      <protection locked="0"/>
    </xf>
    <xf numFmtId="0" fontId="0" fillId="0" borderId="11" xfId="82" applyFont="1" applyBorder="1" applyAlignment="1" applyProtection="1">
      <alignment horizontal="left" vertical="center"/>
      <protection locked="0"/>
    </xf>
    <xf numFmtId="0" fontId="36" fillId="0" borderId="11" xfId="47" applyFont="1" applyBorder="1" applyAlignment="1" applyProtection="1">
      <alignment horizontal="center" vertical="center"/>
      <protection locked="0"/>
    </xf>
    <xf numFmtId="0" fontId="0" fillId="0" borderId="24" xfId="47" applyFont="1" applyBorder="1" applyAlignment="1" applyProtection="1">
      <alignment horizontal="center" vertical="center"/>
      <protection locked="0"/>
    </xf>
    <xf numFmtId="0" fontId="36" fillId="29" borderId="0" xfId="0" applyFont="1" applyFill="1" applyAlignment="1" applyProtection="1">
      <alignment horizontal="center"/>
      <protection locked="0"/>
    </xf>
    <xf numFmtId="0" fontId="0" fillId="0" borderId="13" xfId="82" applyFont="1" applyBorder="1" applyAlignment="1" applyProtection="1">
      <alignment horizontal="left" vertical="center"/>
      <protection locked="0"/>
    </xf>
    <xf numFmtId="0" fontId="36" fillId="0" borderId="13" xfId="47" applyFont="1" applyBorder="1" applyAlignment="1" applyProtection="1">
      <alignment horizontal="center" vertical="center"/>
      <protection locked="0"/>
    </xf>
    <xf numFmtId="0" fontId="0" fillId="0" borderId="25" xfId="47" applyFont="1" applyBorder="1" applyAlignment="1" applyProtection="1">
      <alignment horizontal="center" vertical="center"/>
      <protection locked="0"/>
    </xf>
    <xf numFmtId="0" fontId="36" fillId="0" borderId="26" xfId="47" applyFont="1" applyBorder="1" applyAlignment="1" applyProtection="1">
      <alignment horizontal="center" vertical="center"/>
      <protection locked="0"/>
    </xf>
    <xf numFmtId="0" fontId="35" fillId="0" borderId="12" xfId="0" applyFont="1" applyBorder="1" applyAlignment="1">
      <alignment horizontal="left" vertical="center" wrapText="1"/>
    </xf>
    <xf numFmtId="0" fontId="38" fillId="0" borderId="0" xfId="0" applyFont="1" applyAlignment="1" applyProtection="1">
      <alignment horizontal="center"/>
      <protection locked="0"/>
    </xf>
    <xf numFmtId="0" fontId="0" fillId="0" borderId="13"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7" xfId="82" applyFont="1" applyBorder="1" applyAlignment="1" applyProtection="1">
      <alignment horizontal="left" vertical="center"/>
      <protection locked="0"/>
    </xf>
    <xf numFmtId="0" fontId="36" fillId="0" borderId="28" xfId="47" applyFont="1" applyBorder="1" applyAlignment="1" applyProtection="1">
      <alignment horizontal="center" vertical="center"/>
      <protection locked="0"/>
    </xf>
    <xf numFmtId="0" fontId="0" fillId="0" borderId="28" xfId="47" applyFont="1" applyBorder="1" applyAlignment="1" applyProtection="1">
      <alignment horizontal="center" vertical="center"/>
      <protection locked="0"/>
    </xf>
    <xf numFmtId="0" fontId="0" fillId="0" borderId="29" xfId="47" applyFont="1" applyBorder="1" applyAlignment="1" applyProtection="1">
      <alignment horizontal="center" vertical="center"/>
      <protection locked="0"/>
    </xf>
    <xf numFmtId="0" fontId="36" fillId="0" borderId="29" xfId="47" applyFont="1" applyBorder="1" applyAlignment="1" applyProtection="1">
      <alignment horizontal="center" vertical="center"/>
      <protection locked="0"/>
    </xf>
    <xf numFmtId="0" fontId="35" fillId="24" borderId="22" xfId="46" applyFont="1" applyFill="1" applyBorder="1" applyAlignment="1">
      <alignment horizontal="center" vertical="center"/>
    </xf>
    <xf numFmtId="0" fontId="35" fillId="0" borderId="13" xfId="0" applyFont="1" applyBorder="1" applyAlignment="1">
      <alignment vertical="center" wrapText="1"/>
    </xf>
    <xf numFmtId="0" fontId="0" fillId="0" borderId="26" xfId="47" applyFont="1" applyBorder="1" applyAlignment="1" applyProtection="1">
      <alignment horizontal="center" vertical="center"/>
      <protection locked="0"/>
    </xf>
    <xf numFmtId="0" fontId="35" fillId="0" borderId="11" xfId="0" applyFont="1" applyBorder="1" applyAlignment="1">
      <alignment horizontal="left" vertical="center" wrapText="1"/>
    </xf>
    <xf numFmtId="0" fontId="35" fillId="0" borderId="13" xfId="0" applyFont="1" applyBorder="1" applyAlignment="1">
      <alignment horizontal="left" vertical="center" wrapText="1"/>
    </xf>
    <xf numFmtId="0" fontId="35" fillId="0" borderId="13" xfId="46" applyFont="1" applyBorder="1" applyAlignment="1">
      <alignment horizontal="center" vertical="center"/>
    </xf>
    <xf numFmtId="0" fontId="35" fillId="0" borderId="22" xfId="0" applyFont="1" applyBorder="1" applyAlignment="1">
      <alignment vertical="center" wrapText="1"/>
    </xf>
    <xf numFmtId="0" fontId="35" fillId="0" borderId="12" xfId="0" applyFont="1" applyBorder="1" applyAlignment="1" applyProtection="1">
      <alignment vertical="center" wrapText="1"/>
      <protection locked="0"/>
    </xf>
    <xf numFmtId="0" fontId="35" fillId="0" borderId="27" xfId="46" applyFont="1" applyBorder="1" applyAlignment="1">
      <alignment horizontal="center" vertical="center"/>
    </xf>
    <xf numFmtId="0" fontId="35" fillId="0" borderId="27" xfId="0" applyFont="1" applyBorder="1" applyAlignment="1">
      <alignment horizontal="center" vertical="center" wrapText="1"/>
    </xf>
    <xf numFmtId="0" fontId="40" fillId="0" borderId="11" xfId="0" applyFont="1" applyBorder="1" applyAlignment="1">
      <alignment vertical="center" wrapText="1"/>
    </xf>
    <xf numFmtId="0" fontId="40" fillId="0" borderId="13" xfId="0" applyFont="1" applyBorder="1" applyAlignment="1">
      <alignment vertical="center" wrapText="1"/>
    </xf>
    <xf numFmtId="0" fontId="40" fillId="0" borderId="12" xfId="0" applyFont="1" applyBorder="1" applyAlignment="1">
      <alignment vertical="center" wrapText="1"/>
    </xf>
    <xf numFmtId="0" fontId="0" fillId="0" borderId="11" xfId="47"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12" xfId="0" applyFont="1" applyBorder="1" applyAlignment="1" applyProtection="1">
      <alignment wrapText="1"/>
      <protection locked="0"/>
    </xf>
    <xf numFmtId="0" fontId="0" fillId="24" borderId="23" xfId="0" applyFill="1" applyBorder="1" applyProtection="1">
      <protection locked="0"/>
    </xf>
    <xf numFmtId="0" fontId="17" fillId="24" borderId="30" xfId="0" applyFont="1" applyFill="1" applyBorder="1" applyProtection="1">
      <protection locked="0"/>
    </xf>
    <xf numFmtId="0" fontId="35" fillId="0" borderId="0" xfId="0" applyFont="1"/>
    <xf numFmtId="0" fontId="35" fillId="0" borderId="0" xfId="0" applyFont="1" applyProtection="1">
      <protection locked="0"/>
    </xf>
    <xf numFmtId="0" fontId="41" fillId="0" borderId="0" xfId="0" applyFont="1" applyAlignment="1" applyProtection="1">
      <alignment horizontal="center" vertical="center"/>
      <protection locked="0"/>
    </xf>
    <xf numFmtId="0" fontId="35" fillId="26" borderId="0" xfId="0" applyFont="1" applyFill="1" applyAlignment="1" applyProtection="1">
      <alignment horizontal="center"/>
      <protection locked="0"/>
    </xf>
    <xf numFmtId="0" fontId="35" fillId="26" borderId="0" xfId="0" applyFont="1" applyFill="1" applyAlignment="1" applyProtection="1">
      <alignment vertical="center"/>
      <protection locked="0"/>
    </xf>
    <xf numFmtId="0" fontId="35" fillId="26" borderId="0" xfId="0" applyFont="1" applyFill="1" applyProtection="1">
      <protection locked="0"/>
    </xf>
    <xf numFmtId="0" fontId="42" fillId="25" borderId="10" xfId="0" applyFont="1" applyFill="1" applyBorder="1" applyAlignment="1">
      <alignment horizontal="center" vertical="center" wrapText="1"/>
    </xf>
    <xf numFmtId="0" fontId="42" fillId="25" borderId="10" xfId="0" applyFont="1" applyFill="1" applyBorder="1" applyAlignment="1" applyProtection="1">
      <alignment horizontal="center" vertical="center"/>
      <protection locked="0"/>
    </xf>
    <xf numFmtId="0" fontId="42" fillId="25" borderId="10" xfId="0" applyFont="1" applyFill="1" applyBorder="1" applyAlignment="1" applyProtection="1">
      <alignment horizontal="center" vertical="center" textRotation="90"/>
      <protection locked="0"/>
    </xf>
    <xf numFmtId="0" fontId="43" fillId="25" borderId="10" xfId="0" applyFont="1" applyFill="1" applyBorder="1" applyAlignment="1" applyProtection="1">
      <alignment horizontal="center" vertical="center" textRotation="90" wrapText="1"/>
      <protection locked="0"/>
    </xf>
    <xf numFmtId="0" fontId="42" fillId="25" borderId="10" xfId="0" applyFont="1" applyFill="1" applyBorder="1" applyAlignment="1" applyProtection="1">
      <alignment horizontal="center" vertical="center" textRotation="90" wrapText="1"/>
      <protection locked="0"/>
    </xf>
    <xf numFmtId="0" fontId="44" fillId="24" borderId="22" xfId="0" applyFont="1" applyFill="1" applyBorder="1" applyAlignment="1">
      <alignment vertical="top"/>
    </xf>
    <xf numFmtId="0" fontId="35" fillId="24" borderId="23" xfId="0" applyFont="1" applyFill="1" applyBorder="1" applyAlignment="1">
      <alignment vertical="top"/>
    </xf>
    <xf numFmtId="0" fontId="35" fillId="24" borderId="24" xfId="0" applyFont="1" applyFill="1" applyBorder="1" applyAlignment="1">
      <alignment vertical="top"/>
    </xf>
    <xf numFmtId="0" fontId="35" fillId="24" borderId="24" xfId="0" applyFont="1" applyFill="1" applyBorder="1" applyAlignment="1" applyProtection="1">
      <alignment vertical="top"/>
      <protection locked="0"/>
    </xf>
    <xf numFmtId="0" fontId="41" fillId="24" borderId="24" xfId="0" applyFont="1" applyFill="1" applyBorder="1" applyAlignment="1" applyProtection="1">
      <alignment horizontal="center" vertical="center"/>
      <protection locked="0"/>
    </xf>
    <xf numFmtId="0" fontId="35" fillId="24" borderId="24" xfId="0" applyFont="1" applyFill="1" applyBorder="1" applyProtection="1">
      <protection locked="0"/>
    </xf>
    <xf numFmtId="0" fontId="35" fillId="0" borderId="0" xfId="0" applyFont="1" applyAlignment="1" applyProtection="1">
      <alignment horizontal="center"/>
      <protection locked="0"/>
    </xf>
    <xf numFmtId="0" fontId="35" fillId="0" borderId="0" xfId="0" applyFont="1" applyAlignment="1" applyProtection="1">
      <alignment vertical="center"/>
      <protection locked="0"/>
    </xf>
    <xf numFmtId="0" fontId="35" fillId="0" borderId="0" xfId="0" applyFont="1" applyAlignment="1" applyProtection="1">
      <alignment horizontal="center" vertical="center"/>
      <protection locked="0"/>
    </xf>
    <xf numFmtId="0" fontId="45" fillId="24" borderId="22" xfId="0" applyFont="1" applyFill="1" applyBorder="1" applyAlignment="1">
      <alignment vertical="top"/>
    </xf>
    <xf numFmtId="0" fontId="45" fillId="24" borderId="23" xfId="0" applyFont="1" applyFill="1" applyBorder="1" applyAlignment="1">
      <alignment vertical="top"/>
    </xf>
    <xf numFmtId="0" fontId="46" fillId="30" borderId="32" xfId="0" applyFont="1" applyFill="1" applyBorder="1" applyAlignment="1" applyProtection="1">
      <alignment vertical="top"/>
      <protection locked="0"/>
    </xf>
    <xf numFmtId="0" fontId="35" fillId="0" borderId="13" xfId="0" applyFont="1" applyBorder="1" applyAlignment="1" applyProtection="1">
      <alignment horizontal="left"/>
      <protection locked="0"/>
    </xf>
    <xf numFmtId="0" fontId="41" fillId="0" borderId="13" xfId="0" applyFont="1" applyBorder="1" applyAlignment="1" applyProtection="1">
      <alignment horizontal="center" vertical="center"/>
      <protection locked="0"/>
    </xf>
    <xf numFmtId="0" fontId="35" fillId="0" borderId="26" xfId="47" applyFont="1" applyBorder="1" applyAlignment="1" applyProtection="1">
      <alignment horizontal="center" vertical="center"/>
      <protection locked="0"/>
    </xf>
    <xf numFmtId="0" fontId="35" fillId="0" borderId="12" xfId="0" applyFont="1" applyBorder="1" applyAlignment="1">
      <alignment horizontal="left" wrapText="1"/>
    </xf>
    <xf numFmtId="0" fontId="35" fillId="0" borderId="12" xfId="0" applyFont="1" applyBorder="1" applyAlignment="1" applyProtection="1">
      <alignment horizontal="left"/>
      <protection locked="0"/>
    </xf>
    <xf numFmtId="0" fontId="41" fillId="0" borderId="12" xfId="0" applyFont="1" applyBorder="1" applyAlignment="1" applyProtection="1">
      <alignment horizontal="center" vertical="center"/>
      <protection locked="0"/>
    </xf>
    <xf numFmtId="0" fontId="35" fillId="0" borderId="22" xfId="47" applyFont="1" applyBorder="1" applyAlignment="1" applyProtection="1">
      <alignment horizontal="center" vertical="center"/>
      <protection locked="0"/>
    </xf>
    <xf numFmtId="0" fontId="35" fillId="0" borderId="13" xfId="0" applyFont="1" applyBorder="1" applyAlignment="1" applyProtection="1">
      <alignment horizontal="left" vertical="center"/>
      <protection locked="0"/>
    </xf>
    <xf numFmtId="0" fontId="41" fillId="0" borderId="13" xfId="82" applyFont="1" applyBorder="1" applyAlignment="1" applyProtection="1">
      <alignment horizontal="center" vertical="center"/>
      <protection locked="0"/>
    </xf>
    <xf numFmtId="0" fontId="35" fillId="0" borderId="23" xfId="0" applyFont="1" applyBorder="1" applyAlignment="1">
      <alignment horizontal="left" vertical="center" wrapText="1"/>
    </xf>
    <xf numFmtId="0" fontId="41" fillId="0" borderId="25" xfId="82" applyFont="1" applyBorder="1" applyAlignment="1" applyProtection="1">
      <alignment horizontal="center" vertical="center"/>
      <protection locked="0"/>
    </xf>
    <xf numFmtId="0" fontId="35" fillId="0" borderId="23" xfId="47" applyFont="1" applyBorder="1" applyAlignment="1" applyProtection="1">
      <alignment horizontal="center" vertical="center"/>
      <protection locked="0"/>
    </xf>
    <xf numFmtId="0" fontId="35" fillId="0" borderId="25" xfId="0" applyFont="1" applyBorder="1" applyAlignment="1" applyProtection="1">
      <alignment horizontal="left" vertical="center"/>
      <protection locked="0"/>
    </xf>
    <xf numFmtId="0" fontId="37" fillId="24" borderId="23" xfId="0" applyFont="1" applyFill="1" applyBorder="1" applyAlignment="1">
      <alignment horizontal="left" vertical="center" wrapText="1"/>
    </xf>
    <xf numFmtId="0" fontId="35" fillId="24" borderId="23" xfId="0" applyFont="1" applyFill="1" applyBorder="1" applyAlignment="1" applyProtection="1">
      <alignment horizontal="left" vertical="center"/>
      <protection locked="0"/>
    </xf>
    <xf numFmtId="0" fontId="41" fillId="24" borderId="23" xfId="82" applyFont="1" applyFill="1" applyBorder="1" applyAlignment="1" applyProtection="1">
      <alignment horizontal="center" vertical="center"/>
      <protection locked="0"/>
    </xf>
    <xf numFmtId="0" fontId="35" fillId="24" borderId="23" xfId="47" applyFont="1" applyFill="1" applyBorder="1" applyAlignment="1" applyProtection="1">
      <alignment horizontal="center" vertical="center"/>
      <protection locked="0"/>
    </xf>
    <xf numFmtId="0" fontId="35" fillId="28" borderId="0" xfId="0" applyFont="1" applyFill="1" applyAlignment="1" applyProtection="1">
      <alignment horizontal="center" vertical="center"/>
      <protection locked="0"/>
    </xf>
    <xf numFmtId="0" fontId="35" fillId="0" borderId="13" xfId="47" applyFont="1" applyBorder="1" applyAlignment="1" applyProtection="1">
      <alignment horizontal="center" vertical="center"/>
      <protection locked="0"/>
    </xf>
    <xf numFmtId="0" fontId="41" fillId="0" borderId="12" xfId="82" applyFont="1" applyBorder="1" applyAlignment="1" applyProtection="1">
      <alignment horizontal="center" vertical="center"/>
      <protection locked="0"/>
    </xf>
    <xf numFmtId="0" fontId="35" fillId="0" borderId="12" xfId="47" applyFont="1" applyBorder="1" applyAlignment="1" applyProtection="1">
      <alignment horizontal="center" vertical="center"/>
      <protection locked="0"/>
    </xf>
    <xf numFmtId="0" fontId="35" fillId="29"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41" fillId="24" borderId="23" xfId="0" applyFont="1" applyFill="1" applyBorder="1" applyAlignment="1" applyProtection="1">
      <alignment horizontal="center" vertical="center"/>
      <protection locked="0"/>
    </xf>
    <xf numFmtId="0" fontId="35" fillId="0" borderId="13" xfId="0" applyFont="1" applyBorder="1" applyAlignment="1">
      <alignment horizontal="left" vertical="center" wrapText="1" indent="3"/>
    </xf>
    <xf numFmtId="0" fontId="35" fillId="0" borderId="29" xfId="47" applyFont="1" applyBorder="1" applyAlignment="1" applyProtection="1">
      <alignment horizontal="center" vertical="center"/>
      <protection locked="0"/>
    </xf>
    <xf numFmtId="0" fontId="35" fillId="0" borderId="28" xfId="47" applyFont="1" applyBorder="1" applyAlignment="1" applyProtection="1">
      <alignment horizontal="center" vertical="center"/>
      <protection locked="0"/>
    </xf>
    <xf numFmtId="0" fontId="35" fillId="0" borderId="24" xfId="0" applyFont="1" applyBorder="1" applyAlignment="1">
      <alignment horizontal="center" vertical="center" wrapText="1"/>
    </xf>
    <xf numFmtId="0" fontId="35" fillId="0" borderId="23" xfId="0" applyFont="1" applyBorder="1" applyAlignment="1" applyProtection="1">
      <alignment horizontal="left" vertical="center"/>
      <protection locked="0"/>
    </xf>
    <xf numFmtId="0" fontId="35" fillId="0" borderId="12" xfId="0" applyFont="1" applyBorder="1" applyAlignment="1" applyProtection="1">
      <alignment horizontal="left" vertical="center" indent="2"/>
      <protection locked="0"/>
    </xf>
    <xf numFmtId="0" fontId="35" fillId="24" borderId="12" xfId="47" applyFont="1" applyFill="1" applyBorder="1" applyAlignment="1" applyProtection="1">
      <alignment horizontal="center" vertical="center"/>
      <protection locked="0"/>
    </xf>
    <xf numFmtId="0" fontId="35" fillId="24" borderId="23" xfId="0" applyFont="1" applyFill="1" applyBorder="1" applyAlignment="1" applyProtection="1">
      <alignment horizontal="left" vertical="center" indent="2"/>
      <protection locked="0"/>
    </xf>
    <xf numFmtId="0" fontId="39" fillId="24" borderId="22" xfId="0" applyFont="1" applyFill="1" applyBorder="1" applyAlignment="1">
      <alignment horizontal="center" vertical="center"/>
    </xf>
    <xf numFmtId="0" fontId="39" fillId="24" borderId="23" xfId="0" applyFont="1" applyFill="1" applyBorder="1" applyAlignment="1">
      <alignment horizontal="center" vertical="center"/>
    </xf>
    <xf numFmtId="0" fontId="40" fillId="24" borderId="23" xfId="0" applyFont="1" applyFill="1" applyBorder="1" applyAlignment="1">
      <alignment vertical="center" wrapText="1"/>
    </xf>
    <xf numFmtId="0" fontId="39" fillId="24" borderId="23" xfId="0" applyFont="1" applyFill="1" applyBorder="1" applyAlignment="1" applyProtection="1">
      <alignment horizontal="left" vertical="center"/>
      <protection locked="0"/>
    </xf>
    <xf numFmtId="0" fontId="37" fillId="24" borderId="23" xfId="82" applyFont="1" applyFill="1" applyBorder="1" applyAlignment="1" applyProtection="1">
      <alignment horizontal="center" vertical="center"/>
      <protection locked="0"/>
    </xf>
    <xf numFmtId="0" fontId="39" fillId="24" borderId="23" xfId="47" applyFont="1" applyFill="1" applyBorder="1" applyAlignment="1" applyProtection="1">
      <alignment horizontal="center" vertical="center"/>
      <protection locked="0"/>
    </xf>
    <xf numFmtId="0" fontId="35" fillId="24" borderId="23" xfId="0" applyFont="1" applyFill="1" applyBorder="1" applyAlignment="1" applyProtection="1">
      <alignment vertical="center"/>
      <protection locked="0"/>
    </xf>
    <xf numFmtId="0" fontId="35" fillId="0" borderId="0" xfId="0" applyFont="1" applyAlignment="1">
      <alignment horizontal="center" vertical="center"/>
    </xf>
    <xf numFmtId="0" fontId="35" fillId="0" borderId="0" xfId="0" applyFont="1" applyAlignment="1">
      <alignment horizontal="left" vertical="center"/>
    </xf>
    <xf numFmtId="0" fontId="44" fillId="24" borderId="22" xfId="0" applyFont="1" applyFill="1" applyBorder="1" applyAlignment="1">
      <alignment horizontal="left" vertical="center"/>
    </xf>
    <xf numFmtId="0" fontId="50" fillId="24" borderId="23" xfId="0" applyFont="1" applyFill="1" applyBorder="1" applyAlignment="1">
      <alignment horizontal="center" vertical="center"/>
    </xf>
    <xf numFmtId="0" fontId="35" fillId="24" borderId="24" xfId="0" applyFont="1" applyFill="1" applyBorder="1" applyAlignment="1">
      <alignment horizontal="left" vertical="center"/>
    </xf>
    <xf numFmtId="0" fontId="50" fillId="24" borderId="22" xfId="0" applyFont="1" applyFill="1" applyBorder="1" applyAlignment="1">
      <alignment horizontal="center" vertical="center"/>
    </xf>
    <xf numFmtId="0" fontId="46" fillId="30" borderId="32" xfId="0" applyFont="1" applyFill="1" applyBorder="1" applyAlignment="1" applyProtection="1">
      <alignment vertical="center"/>
      <protection locked="0"/>
    </xf>
    <xf numFmtId="0" fontId="48" fillId="0" borderId="13" xfId="0" applyFont="1" applyBorder="1" applyAlignment="1" applyProtection="1">
      <alignment horizontal="left" vertical="center"/>
      <protection locked="0"/>
    </xf>
    <xf numFmtId="0" fontId="35" fillId="0" borderId="13" xfId="82" applyFont="1" applyBorder="1" applyAlignment="1" applyProtection="1">
      <alignment horizontal="left" vertical="center"/>
      <protection locked="0"/>
    </xf>
    <xf numFmtId="0" fontId="35" fillId="0" borderId="27" xfId="0" applyFont="1" applyBorder="1" applyAlignment="1" applyProtection="1">
      <alignment horizontal="left" vertical="center"/>
      <protection locked="0"/>
    </xf>
    <xf numFmtId="0" fontId="35" fillId="0" borderId="27" xfId="82" applyFont="1" applyBorder="1" applyAlignment="1" applyProtection="1">
      <alignment horizontal="left" vertical="center"/>
      <protection locked="0"/>
    </xf>
    <xf numFmtId="0" fontId="35" fillId="0" borderId="12" xfId="82" applyFont="1" applyBorder="1" applyAlignment="1" applyProtection="1">
      <alignment horizontal="left" vertical="center"/>
      <protection locked="0"/>
    </xf>
    <xf numFmtId="0" fontId="48" fillId="0" borderId="12" xfId="0" applyFont="1" applyBorder="1" applyAlignment="1" applyProtection="1">
      <alignment horizontal="left" vertical="center"/>
      <protection locked="0"/>
    </xf>
    <xf numFmtId="0" fontId="35" fillId="24" borderId="13" xfId="46" applyFont="1" applyFill="1" applyBorder="1" applyAlignment="1">
      <alignment horizontal="center" vertical="center"/>
    </xf>
    <xf numFmtId="0" fontId="35" fillId="24" borderId="12" xfId="0" applyFont="1" applyFill="1" applyBorder="1" applyAlignment="1">
      <alignment horizontal="center" vertical="center"/>
    </xf>
    <xf numFmtId="0" fontId="39" fillId="24" borderId="12" xfId="0" applyFont="1" applyFill="1" applyBorder="1" applyAlignment="1">
      <alignment horizontal="left" vertical="center" wrapText="1"/>
    </xf>
    <xf numFmtId="0" fontId="35" fillId="24" borderId="13" xfId="0" applyFont="1" applyFill="1" applyBorder="1" applyAlignment="1" applyProtection="1">
      <alignment horizontal="left" vertical="center"/>
      <protection locked="0"/>
    </xf>
    <xf numFmtId="0" fontId="35" fillId="24" borderId="13" xfId="82" applyFont="1" applyFill="1" applyBorder="1" applyAlignment="1" applyProtection="1">
      <alignment horizontal="left" vertical="center"/>
      <protection locked="0"/>
    </xf>
    <xf numFmtId="0" fontId="35" fillId="24" borderId="22" xfId="47" applyFont="1" applyFill="1" applyBorder="1" applyAlignment="1" applyProtection="1">
      <alignment horizontal="center" vertical="center"/>
      <protection locked="0"/>
    </xf>
    <xf numFmtId="0" fontId="35" fillId="0" borderId="11" xfId="0" applyFont="1" applyBorder="1" applyAlignment="1">
      <alignment horizontal="left" vertical="center" wrapText="1" indent="3"/>
    </xf>
    <xf numFmtId="0" fontId="39" fillId="24" borderId="23" xfId="0" applyFont="1" applyFill="1" applyBorder="1" applyAlignment="1">
      <alignment horizontal="left" vertical="center" wrapText="1"/>
    </xf>
    <xf numFmtId="0" fontId="35" fillId="24" borderId="23" xfId="82" applyFont="1" applyFill="1" applyBorder="1" applyAlignment="1" applyProtection="1">
      <alignment horizontal="left" vertical="center"/>
      <protection locked="0"/>
    </xf>
    <xf numFmtId="0" fontId="35" fillId="24" borderId="23" xfId="0" applyFont="1" applyFill="1" applyBorder="1" applyProtection="1">
      <protection locked="0"/>
    </xf>
    <xf numFmtId="0" fontId="35" fillId="0" borderId="13" xfId="0" applyFont="1" applyBorder="1" applyProtection="1">
      <protection locked="0"/>
    </xf>
    <xf numFmtId="0" fontId="48" fillId="0" borderId="12" xfId="0" applyFont="1" applyBorder="1" applyProtection="1">
      <protection locked="0"/>
    </xf>
    <xf numFmtId="0" fontId="48" fillId="0" borderId="11" xfId="0" applyFont="1" applyBorder="1" applyProtection="1">
      <protection locked="0"/>
    </xf>
    <xf numFmtId="0" fontId="35" fillId="0" borderId="11" xfId="0" applyFont="1" applyBorder="1" applyProtection="1">
      <protection locked="0"/>
    </xf>
    <xf numFmtId="0" fontId="35" fillId="0" borderId="11"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5" fillId="0" borderId="0" xfId="0" applyFont="1" applyAlignment="1">
      <alignment horizontal="center"/>
    </xf>
    <xf numFmtId="0" fontId="35" fillId="0" borderId="0" xfId="0" applyFont="1" applyAlignment="1">
      <alignment vertical="center"/>
    </xf>
    <xf numFmtId="0" fontId="44" fillId="24" borderId="28" xfId="0" applyFont="1" applyFill="1" applyBorder="1" applyAlignment="1">
      <alignment vertical="top"/>
    </xf>
    <xf numFmtId="0" fontId="50" fillId="24" borderId="24" xfId="0" applyFont="1" applyFill="1" applyBorder="1" applyAlignment="1">
      <alignment vertical="center"/>
    </xf>
    <xf numFmtId="0" fontId="35" fillId="0" borderId="24" xfId="0" applyFont="1" applyBorder="1" applyAlignment="1" applyProtection="1">
      <alignment horizontal="center" vertical="center"/>
      <protection locked="0"/>
    </xf>
    <xf numFmtId="0" fontId="35" fillId="0" borderId="34" xfId="0" applyFont="1" applyBorder="1" applyAlignment="1" applyProtection="1">
      <alignment horizontal="center" vertical="center"/>
      <protection locked="0"/>
    </xf>
    <xf numFmtId="0" fontId="35" fillId="24" borderId="28" xfId="46" applyFont="1" applyFill="1" applyBorder="1" applyAlignment="1">
      <alignment horizontal="center" vertical="center"/>
    </xf>
    <xf numFmtId="0" fontId="35" fillId="24" borderId="24" xfId="0" applyFont="1" applyFill="1" applyBorder="1" applyAlignment="1">
      <alignment horizontal="center" vertical="center"/>
    </xf>
    <xf numFmtId="0" fontId="40" fillId="0" borderId="12" xfId="0" applyFont="1" applyBorder="1" applyAlignment="1" applyProtection="1">
      <alignment horizontal="left" vertical="center"/>
      <protection locked="0"/>
    </xf>
    <xf numFmtId="0" fontId="35" fillId="0" borderId="21" xfId="46" applyFont="1" applyBorder="1" applyAlignment="1" applyProtection="1">
      <alignment horizontal="center" vertical="center"/>
      <protection locked="0"/>
    </xf>
    <xf numFmtId="0" fontId="35" fillId="0" borderId="13" xfId="46" applyFont="1" applyBorder="1" applyAlignment="1" applyProtection="1">
      <alignment horizontal="center" vertical="center"/>
      <protection locked="0"/>
    </xf>
    <xf numFmtId="0" fontId="35" fillId="0" borderId="34" xfId="46" applyFont="1" applyBorder="1" applyAlignment="1" applyProtection="1">
      <alignment horizontal="center" vertical="center"/>
      <protection locked="0"/>
    </xf>
    <xf numFmtId="0" fontId="35" fillId="0" borderId="11" xfId="46" applyFont="1" applyBorder="1" applyAlignment="1" applyProtection="1">
      <alignment horizontal="center" vertical="center"/>
      <protection locked="0"/>
    </xf>
    <xf numFmtId="0" fontId="35" fillId="0" borderId="34" xfId="47"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48" fillId="24" borderId="23" xfId="0" applyFont="1" applyFill="1" applyBorder="1" applyAlignment="1" applyProtection="1">
      <alignment horizontal="left" vertical="center" indent="2"/>
      <protection locked="0"/>
    </xf>
    <xf numFmtId="0" fontId="35" fillId="24" borderId="23" xfId="46" applyFont="1" applyFill="1" applyBorder="1" applyAlignment="1" applyProtection="1">
      <alignment horizontal="center" vertical="center"/>
      <protection locked="0"/>
    </xf>
    <xf numFmtId="0" fontId="48" fillId="0" borderId="12" xfId="0" applyFont="1" applyBorder="1" applyAlignment="1" applyProtection="1">
      <alignment horizontal="left" vertical="center" indent="2"/>
      <protection locked="0"/>
    </xf>
    <xf numFmtId="0" fontId="35" fillId="0" borderId="12" xfId="46" applyFont="1" applyBorder="1" applyAlignment="1" applyProtection="1">
      <alignment horizontal="center" vertical="center"/>
      <protection locked="0"/>
    </xf>
    <xf numFmtId="0" fontId="40" fillId="0" borderId="12" xfId="0" applyFont="1" applyBorder="1" applyAlignment="1" applyProtection="1">
      <alignment horizontal="left" vertical="center" indent="2"/>
      <protection locked="0"/>
    </xf>
    <xf numFmtId="0" fontId="40" fillId="24" borderId="23" xfId="0" applyFont="1" applyFill="1" applyBorder="1" applyAlignment="1" applyProtection="1">
      <alignment horizontal="left" vertical="center" indent="2"/>
      <protection locked="0"/>
    </xf>
    <xf numFmtId="0" fontId="35" fillId="0" borderId="0" xfId="46" applyFont="1" applyAlignment="1" applyProtection="1">
      <alignment horizontal="center" vertical="center"/>
      <protection locked="0"/>
    </xf>
    <xf numFmtId="0" fontId="40" fillId="0" borderId="12" xfId="0" applyFont="1" applyBorder="1" applyAlignment="1" applyProtection="1">
      <alignment vertical="center"/>
      <protection locked="0"/>
    </xf>
    <xf numFmtId="0" fontId="35" fillId="0" borderId="0" xfId="0" applyFont="1" applyAlignment="1">
      <alignment horizontal="left" vertical="center" indent="2"/>
    </xf>
    <xf numFmtId="0" fontId="35" fillId="0" borderId="0" xfId="0" applyFont="1" applyAlignment="1" applyProtection="1">
      <alignment horizontal="left" vertical="center" indent="2"/>
      <protection locked="0"/>
    </xf>
    <xf numFmtId="0" fontId="51" fillId="24" borderId="22" xfId="0" applyFont="1" applyFill="1" applyBorder="1" applyAlignment="1">
      <alignment vertical="top"/>
    </xf>
    <xf numFmtId="0" fontId="51" fillId="24" borderId="23" xfId="0" applyFont="1" applyFill="1" applyBorder="1" applyAlignment="1">
      <alignment vertical="top"/>
    </xf>
    <xf numFmtId="0" fontId="17" fillId="24" borderId="23" xfId="0" applyFont="1" applyFill="1" applyBorder="1" applyAlignment="1">
      <alignment vertical="top"/>
    </xf>
    <xf numFmtId="0" fontId="17" fillId="24" borderId="23" xfId="0" applyFont="1" applyFill="1" applyBorder="1" applyAlignment="1" applyProtection="1">
      <alignment vertical="top"/>
      <protection locked="0"/>
    </xf>
    <xf numFmtId="0" fontId="17" fillId="24" borderId="23" xfId="0" applyFont="1" applyFill="1" applyBorder="1" applyProtection="1">
      <protection locked="0"/>
    </xf>
    <xf numFmtId="0" fontId="0" fillId="0" borderId="0" xfId="0" applyAlignment="1" applyProtection="1">
      <alignment horizontal="center" vertical="center"/>
      <protection locked="0"/>
    </xf>
    <xf numFmtId="0" fontId="36" fillId="0" borderId="0" xfId="0" applyFont="1" applyProtection="1">
      <protection locked="0"/>
    </xf>
    <xf numFmtId="0" fontId="0" fillId="0" borderId="12" xfId="46" applyFont="1"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25" xfId="82" applyFont="1" applyBorder="1" applyAlignment="1" applyProtection="1">
      <alignment horizontal="left" vertical="center"/>
      <protection locked="0"/>
    </xf>
    <xf numFmtId="0" fontId="0" fillId="0" borderId="11" xfId="46"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0" fillId="0" borderId="0" xfId="82" applyFont="1" applyAlignment="1" applyProtection="1">
      <alignment horizontal="left" vertical="center"/>
      <protection locked="0"/>
    </xf>
    <xf numFmtId="0" fontId="0" fillId="24" borderId="22" xfId="46" applyFont="1" applyFill="1" applyBorder="1" applyAlignment="1">
      <alignment horizontal="center" vertical="center"/>
    </xf>
    <xf numFmtId="0" fontId="0" fillId="24" borderId="23" xfId="0" applyFill="1" applyBorder="1" applyAlignment="1">
      <alignment horizontal="center" vertical="center"/>
    </xf>
    <xf numFmtId="0" fontId="0" fillId="24" borderId="23" xfId="0" applyFill="1" applyBorder="1" applyAlignment="1">
      <alignment vertical="center" wrapText="1"/>
    </xf>
    <xf numFmtId="0" fontId="0" fillId="24" borderId="23" xfId="0" applyFill="1" applyBorder="1" applyAlignment="1" applyProtection="1">
      <alignment horizontal="left" vertical="center"/>
      <protection locked="0"/>
    </xf>
    <xf numFmtId="0" fontId="0" fillId="24" borderId="23" xfId="82" applyFont="1" applyFill="1" applyBorder="1" applyAlignment="1" applyProtection="1">
      <alignment horizontal="left" vertical="center"/>
      <protection locked="0"/>
    </xf>
    <xf numFmtId="0" fontId="36" fillId="24" borderId="23" xfId="47" applyFont="1" applyFill="1" applyBorder="1" applyAlignment="1" applyProtection="1">
      <alignment horizontal="center" vertical="center"/>
      <protection locked="0"/>
    </xf>
    <xf numFmtId="0" fontId="0" fillId="24" borderId="30" xfId="47" applyFont="1" applyFill="1" applyBorder="1" applyAlignment="1" applyProtection="1">
      <alignment horizontal="center" vertical="center"/>
      <protection locked="0"/>
    </xf>
    <xf numFmtId="0" fontId="0" fillId="0" borderId="27" xfId="0" applyBorder="1" applyAlignment="1">
      <alignment horizontal="center" vertical="center" wrapText="1"/>
    </xf>
    <xf numFmtId="0" fontId="0" fillId="0" borderId="27" xfId="0" applyBorder="1" applyAlignment="1">
      <alignment horizontal="left" vertical="center" wrapText="1"/>
    </xf>
    <xf numFmtId="0" fontId="0" fillId="0" borderId="27" xfId="0" applyBorder="1" applyAlignment="1" applyProtection="1">
      <alignment horizontal="left" vertical="center" indent="2"/>
      <protection locked="0"/>
    </xf>
    <xf numFmtId="0" fontId="0" fillId="0" borderId="12" xfId="0" applyBorder="1" applyAlignment="1" applyProtection="1">
      <alignment horizontal="left" vertical="center" indent="2"/>
      <protection locked="0"/>
    </xf>
    <xf numFmtId="0" fontId="0" fillId="0" borderId="13" xfId="46" applyFont="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27" xfId="46" applyFont="1" applyBorder="1" applyAlignment="1">
      <alignment horizontal="center"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left" vertical="center" wrapText="1" indent="3"/>
    </xf>
    <xf numFmtId="0" fontId="0" fillId="24" borderId="22" xfId="0" applyFill="1" applyBorder="1" applyAlignment="1">
      <alignment horizontal="center"/>
    </xf>
    <xf numFmtId="0" fontId="0" fillId="24" borderId="23" xfId="0" applyFill="1" applyBorder="1"/>
    <xf numFmtId="0" fontId="0" fillId="24" borderId="23" xfId="0" applyFill="1" applyBorder="1" applyAlignment="1">
      <alignment wrapText="1"/>
    </xf>
    <xf numFmtId="0" fontId="50" fillId="24" borderId="23" xfId="0" applyFont="1" applyFill="1" applyBorder="1" applyAlignment="1">
      <alignment vertical="top"/>
    </xf>
    <xf numFmtId="0" fontId="35" fillId="24" borderId="23" xfId="0" applyFont="1" applyFill="1" applyBorder="1" applyAlignment="1" applyProtection="1">
      <alignment vertical="top"/>
      <protection locked="0"/>
    </xf>
    <xf numFmtId="0" fontId="35" fillId="0" borderId="12" xfId="46" applyFont="1" applyBorder="1" applyAlignment="1">
      <alignment horizontal="center" vertical="center"/>
    </xf>
    <xf numFmtId="0" fontId="35" fillId="0" borderId="12" xfId="0" applyFont="1" applyBorder="1" applyAlignment="1">
      <alignment vertical="top" wrapText="1"/>
    </xf>
    <xf numFmtId="0" fontId="35" fillId="0" borderId="12" xfId="0" applyFont="1" applyBorder="1" applyAlignment="1" applyProtection="1">
      <alignment vertical="top"/>
      <protection locked="0"/>
    </xf>
    <xf numFmtId="0" fontId="35" fillId="0" borderId="12" xfId="82" applyFont="1" applyBorder="1" applyAlignment="1" applyProtection="1">
      <alignment vertical="center"/>
      <protection locked="0"/>
    </xf>
    <xf numFmtId="0" fontId="35" fillId="0" borderId="22" xfId="47" applyFont="1" applyBorder="1" applyAlignment="1" applyProtection="1">
      <alignment vertical="center"/>
      <protection locked="0"/>
    </xf>
    <xf numFmtId="0" fontId="35" fillId="0" borderId="22" xfId="0" applyFont="1" applyBorder="1" applyAlignment="1">
      <alignment horizontal="left" vertical="center" wrapText="1"/>
    </xf>
    <xf numFmtId="0" fontId="35" fillId="0" borderId="28" xfId="0" applyFont="1" applyBorder="1" applyAlignment="1">
      <alignment vertical="center" wrapText="1"/>
    </xf>
    <xf numFmtId="0" fontId="35" fillId="0" borderId="11" xfId="0" applyFont="1" applyBorder="1" applyAlignment="1" applyProtection="1">
      <alignment horizontal="left" vertical="center" indent="2"/>
      <protection locked="0"/>
    </xf>
    <xf numFmtId="0" fontId="35" fillId="0" borderId="11" xfId="82" applyFont="1" applyBorder="1" applyAlignment="1" applyProtection="1">
      <alignment horizontal="left" vertical="center"/>
      <protection locked="0"/>
    </xf>
    <xf numFmtId="0" fontId="35" fillId="0" borderId="11" xfId="47" applyFont="1" applyBorder="1" applyAlignment="1" applyProtection="1">
      <alignment horizontal="center" vertical="center"/>
      <protection locked="0"/>
    </xf>
    <xf numFmtId="0" fontId="35" fillId="24" borderId="22" xfId="0" applyFont="1" applyFill="1" applyBorder="1" applyAlignment="1" applyProtection="1">
      <alignment horizontal="left" vertical="center" indent="2"/>
      <protection locked="0"/>
    </xf>
    <xf numFmtId="0" fontId="35" fillId="0" borderId="27" xfId="47" applyFont="1" applyBorder="1" applyAlignment="1" applyProtection="1">
      <alignment horizontal="center" vertical="center"/>
      <protection locked="0"/>
    </xf>
    <xf numFmtId="0" fontId="35" fillId="0" borderId="26" xfId="0" applyFont="1" applyBorder="1" applyAlignment="1">
      <alignment vertical="center" wrapText="1"/>
    </xf>
    <xf numFmtId="0" fontId="35" fillId="0" borderId="13" xfId="0" applyFont="1" applyBorder="1" applyAlignment="1" applyProtection="1">
      <alignment vertical="center"/>
      <protection locked="0"/>
    </xf>
    <xf numFmtId="0" fontId="35" fillId="0" borderId="21" xfId="47" applyFont="1" applyBorder="1" applyAlignment="1" applyProtection="1">
      <alignment horizontal="center" vertical="center"/>
      <protection locked="0"/>
    </xf>
    <xf numFmtId="0" fontId="35" fillId="0" borderId="30" xfId="47" applyFont="1" applyBorder="1" applyAlignment="1" applyProtection="1">
      <alignment horizontal="center" vertical="center"/>
      <protection locked="0"/>
    </xf>
    <xf numFmtId="0" fontId="39" fillId="24" borderId="23" xfId="0" applyFont="1" applyFill="1" applyBorder="1" applyAlignment="1">
      <alignment vertical="center" wrapText="1"/>
    </xf>
    <xf numFmtId="0" fontId="35" fillId="0" borderId="26" xfId="0" applyFont="1" applyBorder="1" applyAlignment="1">
      <alignment horizontal="left" vertical="center" wrapText="1" indent="3"/>
    </xf>
    <xf numFmtId="0" fontId="48" fillId="0" borderId="13" xfId="0" applyFont="1" applyBorder="1" applyAlignment="1" applyProtection="1">
      <alignment horizontal="left" vertical="center" indent="2"/>
      <protection locked="0"/>
    </xf>
    <xf numFmtId="0" fontId="35" fillId="0" borderId="22" xfId="0" applyFont="1" applyBorder="1" applyAlignment="1">
      <alignment horizontal="left" vertical="center" wrapText="1" indent="3"/>
    </xf>
    <xf numFmtId="0" fontId="46" fillId="30" borderId="23" xfId="0" applyFont="1" applyFill="1" applyBorder="1" applyAlignment="1" applyProtection="1">
      <alignment vertical="center"/>
      <protection locked="0"/>
    </xf>
    <xf numFmtId="0" fontId="40" fillId="24" borderId="23" xfId="0" applyFont="1" applyFill="1" applyBorder="1" applyAlignment="1" applyProtection="1">
      <alignment horizontal="left" vertical="center"/>
      <protection locked="0"/>
    </xf>
    <xf numFmtId="0" fontId="35" fillId="24" borderId="22" xfId="46" applyFont="1" applyFill="1" applyBorder="1" applyAlignment="1">
      <alignment horizontal="left" vertical="center"/>
    </xf>
    <xf numFmtId="0" fontId="35" fillId="24" borderId="23" xfId="0" applyFont="1" applyFill="1" applyBorder="1" applyAlignment="1">
      <alignment vertical="center"/>
    </xf>
    <xf numFmtId="0" fontId="35" fillId="24" borderId="26" xfId="46" applyFont="1" applyFill="1" applyBorder="1" applyAlignment="1">
      <alignment horizontal="center" vertical="center"/>
    </xf>
    <xf numFmtId="0" fontId="35" fillId="24" borderId="25" xfId="0" applyFont="1" applyFill="1" applyBorder="1" applyAlignment="1">
      <alignment horizontal="center" vertical="center"/>
    </xf>
    <xf numFmtId="0" fontId="37" fillId="24" borderId="25" xfId="0" applyFont="1" applyFill="1" applyBorder="1" applyAlignment="1">
      <alignment horizontal="left" vertical="center" wrapText="1"/>
    </xf>
    <xf numFmtId="0" fontId="40" fillId="24" borderId="25" xfId="0" applyFont="1" applyFill="1" applyBorder="1" applyAlignment="1" applyProtection="1">
      <alignment horizontal="left" vertical="center" indent="2"/>
      <protection locked="0"/>
    </xf>
    <xf numFmtId="0" fontId="35" fillId="24" borderId="25" xfId="46" applyFont="1" applyFill="1" applyBorder="1" applyAlignment="1" applyProtection="1">
      <alignment horizontal="center" vertical="center"/>
      <protection locked="0"/>
    </xf>
    <xf numFmtId="0" fontId="40" fillId="0" borderId="13" xfId="0" applyFont="1" applyBorder="1" applyAlignment="1" applyProtection="1">
      <alignment horizontal="left" vertical="center" indent="2"/>
      <protection locked="0"/>
    </xf>
    <xf numFmtId="0" fontId="40" fillId="0" borderId="11" xfId="0" applyFont="1" applyBorder="1" applyAlignment="1" applyProtection="1">
      <alignment horizontal="left" vertical="center" indent="2"/>
      <protection locked="0"/>
    </xf>
    <xf numFmtId="0" fontId="44" fillId="24" borderId="29" xfId="0" applyFont="1" applyFill="1" applyBorder="1" applyAlignment="1">
      <alignment vertical="top"/>
    </xf>
    <xf numFmtId="0" fontId="50" fillId="24" borderId="24" xfId="0" applyFont="1" applyFill="1" applyBorder="1" applyAlignment="1">
      <alignment horizontal="center" vertical="top"/>
    </xf>
    <xf numFmtId="0" fontId="35" fillId="24" borderId="0" xfId="0" applyFont="1" applyFill="1" applyAlignment="1">
      <alignment vertical="center"/>
    </xf>
    <xf numFmtId="0" fontId="35" fillId="24" borderId="0" xfId="0" applyFont="1" applyFill="1" applyAlignment="1" applyProtection="1">
      <alignment vertical="top"/>
      <protection locked="0"/>
    </xf>
    <xf numFmtId="0" fontId="35" fillId="24" borderId="0" xfId="0" applyFont="1" applyFill="1" applyProtection="1">
      <protection locked="0"/>
    </xf>
    <xf numFmtId="0" fontId="35" fillId="24" borderId="23" xfId="82" applyFont="1" applyFill="1" applyBorder="1" applyAlignment="1" applyProtection="1">
      <alignment vertical="center"/>
      <protection locked="0"/>
    </xf>
    <xf numFmtId="0" fontId="35" fillId="24" borderId="23" xfId="47" applyFont="1" applyFill="1" applyBorder="1" applyAlignment="1" applyProtection="1">
      <alignment vertical="center"/>
      <protection locked="0"/>
    </xf>
    <xf numFmtId="0" fontId="35" fillId="24" borderId="30" xfId="47" applyFont="1" applyFill="1" applyBorder="1" applyAlignment="1" applyProtection="1">
      <alignment vertical="center"/>
      <protection locked="0"/>
    </xf>
    <xf numFmtId="0" fontId="35" fillId="0" borderId="25" xfId="0" applyFont="1" applyBorder="1" applyAlignment="1">
      <alignment vertical="center" wrapText="1"/>
    </xf>
    <xf numFmtId="0" fontId="35" fillId="0" borderId="13" xfId="0" applyFont="1" applyBorder="1" applyAlignment="1" applyProtection="1">
      <alignment horizontal="left" vertical="center" indent="2"/>
      <protection locked="0"/>
    </xf>
    <xf numFmtId="0" fontId="35" fillId="0" borderId="27" xfId="0" applyFont="1" applyBorder="1" applyAlignment="1" applyProtection="1">
      <alignment horizontal="left" vertical="center" indent="2"/>
      <protection locked="0"/>
    </xf>
    <xf numFmtId="0" fontId="35" fillId="0" borderId="11" xfId="0" applyFont="1" applyBorder="1" applyAlignment="1" applyProtection="1">
      <alignment vertical="center"/>
      <protection locked="0"/>
    </xf>
    <xf numFmtId="0" fontId="35" fillId="24" borderId="23" xfId="0" applyFont="1" applyFill="1" applyBorder="1" applyAlignment="1">
      <alignment horizontal="center"/>
    </xf>
    <xf numFmtId="0" fontId="35" fillId="0" borderId="27" xfId="0" applyFont="1" applyBorder="1" applyAlignment="1">
      <alignment vertical="center" wrapText="1"/>
    </xf>
    <xf numFmtId="0" fontId="35" fillId="0" borderId="11" xfId="0" applyFont="1" applyBorder="1" applyAlignment="1">
      <alignment vertical="center" wrapText="1"/>
    </xf>
    <xf numFmtId="0" fontId="44" fillId="24" borderId="29" xfId="0" applyFont="1" applyFill="1" applyBorder="1" applyAlignment="1">
      <alignment horizontal="left" vertical="center"/>
    </xf>
    <xf numFmtId="0" fontId="50" fillId="24" borderId="24" xfId="0" applyFont="1" applyFill="1" applyBorder="1" applyAlignment="1">
      <alignment horizontal="center" vertical="center"/>
    </xf>
    <xf numFmtId="0" fontId="35" fillId="24" borderId="0" xfId="0" applyFont="1" applyFill="1" applyAlignment="1">
      <alignment vertical="top"/>
    </xf>
    <xf numFmtId="0" fontId="35" fillId="24" borderId="24" xfId="0" applyFont="1" applyFill="1" applyBorder="1" applyAlignment="1">
      <alignment vertical="center"/>
    </xf>
    <xf numFmtId="0" fontId="48" fillId="0" borderId="11" xfId="0" applyFont="1" applyBorder="1" applyAlignment="1" applyProtection="1">
      <alignment horizontal="left" vertical="center"/>
      <protection locked="0"/>
    </xf>
    <xf numFmtId="0" fontId="35" fillId="0" borderId="13" xfId="0" applyFont="1" applyBorder="1" applyAlignment="1">
      <alignment wrapText="1"/>
    </xf>
    <xf numFmtId="0" fontId="35" fillId="24" borderId="26" xfId="0" applyFont="1" applyFill="1" applyBorder="1" applyAlignment="1">
      <alignment horizontal="center" vertical="center"/>
    </xf>
    <xf numFmtId="0" fontId="35" fillId="24" borderId="25" xfId="0" applyFont="1" applyFill="1" applyBorder="1" applyAlignment="1">
      <alignment vertical="center"/>
    </xf>
    <xf numFmtId="0" fontId="35" fillId="30" borderId="25" xfId="82" applyFont="1" applyFill="1" applyBorder="1" applyAlignment="1" applyProtection="1">
      <alignment horizontal="left" vertical="center"/>
      <protection locked="0"/>
    </xf>
    <xf numFmtId="0" fontId="35" fillId="30" borderId="25" xfId="47" applyFont="1" applyFill="1" applyBorder="1" applyAlignment="1" applyProtection="1">
      <alignment horizontal="center" vertical="center"/>
      <protection locked="0"/>
    </xf>
    <xf numFmtId="0" fontId="42" fillId="25" borderId="20" xfId="0" applyFont="1" applyFill="1" applyBorder="1" applyAlignment="1">
      <alignment horizontal="center" vertical="center" wrapText="1"/>
    </xf>
    <xf numFmtId="0" fontId="42" fillId="25" borderId="20" xfId="0" applyFont="1" applyFill="1" applyBorder="1" applyAlignment="1" applyProtection="1">
      <alignment horizontal="center" vertical="center"/>
      <protection locked="0"/>
    </xf>
    <xf numFmtId="0" fontId="43" fillId="25" borderId="20" xfId="0" applyFont="1" applyFill="1" applyBorder="1" applyAlignment="1" applyProtection="1">
      <alignment horizontal="center" vertical="center" textRotation="90" wrapText="1"/>
      <protection locked="0"/>
    </xf>
    <xf numFmtId="0" fontId="44" fillId="24" borderId="28" xfId="0" applyFont="1" applyFill="1" applyBorder="1" applyAlignment="1">
      <alignment horizontal="left" vertical="center"/>
    </xf>
    <xf numFmtId="0" fontId="48" fillId="24" borderId="23" xfId="0" applyFont="1" applyFill="1" applyBorder="1" applyAlignment="1" applyProtection="1">
      <alignment horizontal="left" vertical="center"/>
      <protection locked="0"/>
    </xf>
    <xf numFmtId="0" fontId="37" fillId="24" borderId="24" xfId="0" applyFont="1" applyFill="1" applyBorder="1" applyAlignment="1">
      <alignment vertical="center" wrapText="1"/>
    </xf>
    <xf numFmtId="0" fontId="35" fillId="24" borderId="24" xfId="82" applyFont="1" applyFill="1" applyBorder="1" applyAlignment="1" applyProtection="1">
      <alignment horizontal="left" vertical="center"/>
      <protection locked="0"/>
    </xf>
    <xf numFmtId="0" fontId="35" fillId="24" borderId="24" xfId="47" applyFont="1" applyFill="1" applyBorder="1" applyAlignment="1" applyProtection="1">
      <alignment horizontal="center" vertical="center"/>
      <protection locked="0"/>
    </xf>
    <xf numFmtId="0" fontId="48" fillId="0" borderId="13" xfId="0" applyFont="1" applyBorder="1" applyProtection="1">
      <protection locked="0"/>
    </xf>
    <xf numFmtId="0" fontId="35" fillId="0" borderId="12" xfId="0" applyFont="1" applyBorder="1" applyAlignment="1">
      <alignment horizontal="left" vertical="center" wrapText="1" indent="4"/>
    </xf>
    <xf numFmtId="0" fontId="35" fillId="24" borderId="0" xfId="0" applyFont="1" applyFill="1" applyAlignment="1">
      <alignment horizontal="center" vertical="center"/>
    </xf>
    <xf numFmtId="0" fontId="37" fillId="24" borderId="23" xfId="0" applyFont="1" applyFill="1" applyBorder="1" applyAlignment="1">
      <alignment horizontal="center" vertical="center"/>
    </xf>
    <xf numFmtId="0" fontId="37" fillId="24" borderId="23" xfId="0" applyFont="1" applyFill="1" applyBorder="1" applyAlignment="1" applyProtection="1">
      <alignment horizontal="left" vertical="center"/>
      <protection locked="0"/>
    </xf>
    <xf numFmtId="0" fontId="37" fillId="24" borderId="23" xfId="82" applyFont="1" applyFill="1" applyBorder="1" applyAlignment="1" applyProtection="1">
      <alignment horizontal="left" vertical="center"/>
      <protection locked="0"/>
    </xf>
    <xf numFmtId="0" fontId="37" fillId="24" borderId="23" xfId="47" applyFont="1" applyFill="1" applyBorder="1" applyAlignment="1" applyProtection="1">
      <alignment horizontal="center" vertical="center"/>
      <protection locked="0"/>
    </xf>
    <xf numFmtId="0" fontId="48" fillId="0" borderId="27" xfId="0" applyFont="1" applyBorder="1" applyProtection="1">
      <protection locked="0"/>
    </xf>
    <xf numFmtId="0" fontId="35" fillId="0" borderId="13" xfId="0" applyFont="1" applyBorder="1" applyAlignment="1">
      <alignment horizontal="left" vertical="center" wrapText="1" indent="4"/>
    </xf>
    <xf numFmtId="0" fontId="35" fillId="0" borderId="12" xfId="46" applyFont="1" applyBorder="1" applyAlignment="1">
      <alignment horizontal="left" vertical="center" wrapText="1"/>
    </xf>
    <xf numFmtId="0" fontId="35" fillId="0" borderId="12" xfId="0" applyFont="1" applyBorder="1" applyProtection="1">
      <protection locked="0"/>
    </xf>
    <xf numFmtId="0" fontId="39" fillId="24" borderId="23" xfId="0" applyFont="1" applyFill="1" applyBorder="1" applyAlignment="1">
      <alignment wrapText="1"/>
    </xf>
    <xf numFmtId="0" fontId="35" fillId="0" borderId="13" xfId="0" applyFont="1" applyBorder="1" applyAlignment="1">
      <alignment horizontal="left" wrapText="1" indent="3"/>
    </xf>
    <xf numFmtId="0" fontId="35" fillId="0" borderId="13" xfId="0" applyFont="1" applyBorder="1" applyAlignment="1" applyProtection="1">
      <alignment horizontal="left" indent="3"/>
      <protection locked="0"/>
    </xf>
    <xf numFmtId="0" fontId="35" fillId="0" borderId="12" xfId="0" applyFont="1" applyBorder="1" applyAlignment="1">
      <alignment horizontal="left" wrapText="1" indent="3"/>
    </xf>
    <xf numFmtId="0" fontId="35" fillId="0" borderId="12" xfId="0" applyFont="1" applyBorder="1" applyAlignment="1" applyProtection="1">
      <alignment horizontal="left" indent="3"/>
      <protection locked="0"/>
    </xf>
    <xf numFmtId="0" fontId="35" fillId="0" borderId="0" xfId="0" applyFont="1" applyAlignment="1">
      <alignment wrapText="1"/>
    </xf>
    <xf numFmtId="0" fontId="35" fillId="24" borderId="24" xfId="0" applyFont="1" applyFill="1" applyBorder="1" applyAlignment="1">
      <alignment horizontal="left" vertical="center" indent="2"/>
    </xf>
    <xf numFmtId="0" fontId="35" fillId="24" borderId="24" xfId="0" applyFont="1" applyFill="1" applyBorder="1" applyAlignment="1" applyProtection="1">
      <alignment horizontal="left" vertical="center" indent="2"/>
      <protection locked="0"/>
    </xf>
    <xf numFmtId="0" fontId="35" fillId="24" borderId="24" xfId="0" applyFont="1" applyFill="1" applyBorder="1" applyAlignment="1" applyProtection="1">
      <alignment vertical="center"/>
      <protection locked="0"/>
    </xf>
    <xf numFmtId="0" fontId="35" fillId="24" borderId="24" xfId="82" applyFont="1" applyFill="1" applyBorder="1" applyAlignment="1" applyProtection="1">
      <alignment vertical="center"/>
      <protection locked="0"/>
    </xf>
    <xf numFmtId="0" fontId="35" fillId="24" borderId="24" xfId="47" applyFont="1" applyFill="1" applyBorder="1" applyAlignment="1" applyProtection="1">
      <alignment vertical="center"/>
      <protection locked="0"/>
    </xf>
    <xf numFmtId="0" fontId="35" fillId="0" borderId="26" xfId="46" applyFont="1" applyBorder="1" applyAlignment="1">
      <alignment horizontal="center" vertical="center"/>
    </xf>
    <xf numFmtId="0" fontId="35" fillId="0" borderId="36" xfId="0" applyFont="1" applyBorder="1" applyAlignment="1">
      <alignment horizontal="left" vertical="center" wrapText="1" indent="3"/>
    </xf>
    <xf numFmtId="0" fontId="35" fillId="0" borderId="30" xfId="0" applyFont="1" applyBorder="1" applyAlignment="1">
      <alignment horizontal="left" vertical="center" wrapText="1" indent="3"/>
    </xf>
    <xf numFmtId="0" fontId="35" fillId="0" borderId="12" xfId="0" applyFont="1" applyBorder="1" applyAlignment="1" applyProtection="1">
      <alignment vertical="center"/>
      <protection locked="0"/>
    </xf>
    <xf numFmtId="0" fontId="35" fillId="0" borderId="34" xfId="0" applyFont="1" applyBorder="1" applyAlignment="1">
      <alignment horizontal="left" vertical="center" wrapText="1" indent="3"/>
    </xf>
    <xf numFmtId="49" fontId="35" fillId="0" borderId="12" xfId="0" applyNumberFormat="1" applyFont="1" applyBorder="1" applyAlignment="1">
      <alignment horizontal="left" vertical="center" wrapText="1"/>
    </xf>
    <xf numFmtId="0" fontId="35" fillId="0" borderId="36" xfId="0" applyFont="1" applyBorder="1" applyAlignment="1">
      <alignment vertical="center" wrapText="1"/>
    </xf>
    <xf numFmtId="0" fontId="35" fillId="0" borderId="21" xfId="0" applyFont="1" applyBorder="1" applyAlignment="1">
      <alignment horizontal="left" vertical="center" wrapText="1" indent="3"/>
    </xf>
    <xf numFmtId="0" fontId="47" fillId="0" borderId="0" xfId="0" applyFont="1" applyAlignment="1" applyProtection="1">
      <alignment horizontal="center"/>
      <protection locked="0"/>
    </xf>
    <xf numFmtId="0" fontId="35" fillId="0" borderId="30" xfId="0" applyFont="1" applyBorder="1" applyAlignment="1">
      <alignment vertical="center" wrapText="1"/>
    </xf>
    <xf numFmtId="0" fontId="35" fillId="0" borderId="34" xfId="0" applyFont="1" applyBorder="1" applyAlignment="1">
      <alignment vertical="center" wrapText="1"/>
    </xf>
    <xf numFmtId="0" fontId="35" fillId="0" borderId="21" xfId="0" applyFont="1" applyBorder="1" applyAlignment="1">
      <alignment horizontal="left" vertical="top" wrapText="1"/>
    </xf>
    <xf numFmtId="0" fontId="35" fillId="0" borderId="34" xfId="0" applyFont="1" applyBorder="1" applyAlignment="1">
      <alignment horizontal="left" vertical="center" wrapText="1"/>
    </xf>
    <xf numFmtId="0" fontId="35" fillId="0" borderId="36" xfId="0" applyFont="1" applyBorder="1" applyAlignment="1">
      <alignment horizontal="left" vertical="center" wrapText="1"/>
    </xf>
    <xf numFmtId="0" fontId="35" fillId="0" borderId="27" xfId="46" applyFont="1" applyBorder="1" applyAlignment="1" applyProtection="1">
      <alignment horizontal="center" vertical="center"/>
      <protection locked="0"/>
    </xf>
    <xf numFmtId="0" fontId="35" fillId="0" borderId="21" xfId="0" applyFont="1" applyBorder="1" applyAlignment="1">
      <alignment horizontal="left" vertical="center" wrapText="1" indent="5"/>
    </xf>
    <xf numFmtId="0" fontId="35" fillId="0" borderId="30" xfId="0" applyFont="1" applyBorder="1" applyAlignment="1">
      <alignment horizontal="left" vertical="center" wrapText="1" indent="5"/>
    </xf>
    <xf numFmtId="0" fontId="35" fillId="0" borderId="34" xfId="0" applyFont="1" applyBorder="1" applyAlignment="1">
      <alignment horizontal="left" vertical="center" wrapText="1" indent="5"/>
    </xf>
    <xf numFmtId="0" fontId="35" fillId="0" borderId="21" xfId="0" applyFont="1" applyBorder="1" applyAlignment="1">
      <alignment horizontal="left" vertical="center" wrapText="1" indent="4"/>
    </xf>
    <xf numFmtId="0" fontId="35" fillId="0" borderId="30" xfId="0" applyFont="1" applyBorder="1" applyAlignment="1">
      <alignment horizontal="left" vertical="center" wrapText="1" indent="4"/>
    </xf>
    <xf numFmtId="0" fontId="35" fillId="0" borderId="21" xfId="0" applyFont="1" applyBorder="1" applyAlignment="1">
      <alignment vertical="center" wrapText="1"/>
    </xf>
    <xf numFmtId="0" fontId="16" fillId="0" borderId="0" xfId="47" applyFont="1" applyAlignment="1" applyProtection="1">
      <alignment vertical="center"/>
      <protection locked="0"/>
    </xf>
    <xf numFmtId="0" fontId="26" fillId="24" borderId="22" xfId="47" applyFont="1" applyFill="1" applyBorder="1" applyAlignment="1" applyProtection="1">
      <alignment vertical="center"/>
      <protection locked="0"/>
    </xf>
    <xf numFmtId="0" fontId="16" fillId="24" borderId="30" xfId="47" applyFont="1" applyFill="1" applyBorder="1" applyProtection="1">
      <protection locked="0"/>
    </xf>
    <xf numFmtId="0" fontId="26" fillId="24" borderId="12" xfId="47" applyFont="1" applyFill="1" applyBorder="1" applyAlignment="1" applyProtection="1">
      <alignment horizontal="center" vertical="center"/>
      <protection locked="0"/>
    </xf>
    <xf numFmtId="0" fontId="26" fillId="24" borderId="12" xfId="47" applyFont="1" applyFill="1" applyBorder="1" applyAlignment="1" applyProtection="1">
      <alignment horizontal="center" vertical="center" wrapText="1"/>
      <protection locked="0"/>
    </xf>
    <xf numFmtId="0" fontId="16" fillId="0" borderId="12" xfId="47" applyFont="1" applyBorder="1" applyAlignment="1" applyProtection="1">
      <alignment horizontal="justify" vertical="center"/>
      <protection locked="0"/>
    </xf>
    <xf numFmtId="0" fontId="16" fillId="0" borderId="12" xfId="47" applyFont="1" applyBorder="1" applyAlignment="1" applyProtection="1">
      <alignment vertical="center"/>
      <protection locked="0"/>
    </xf>
    <xf numFmtId="0" fontId="16" fillId="0" borderId="12" xfId="47" applyFont="1" applyBorder="1" applyAlignment="1" applyProtection="1">
      <alignment vertical="center" wrapText="1"/>
      <protection locked="0"/>
    </xf>
    <xf numFmtId="0" fontId="16" fillId="0" borderId="36" xfId="47" applyFont="1" applyBorder="1" applyProtection="1">
      <protection locked="0"/>
    </xf>
    <xf numFmtId="0" fontId="16" fillId="24" borderId="30" xfId="47" applyFont="1" applyFill="1" applyBorder="1" applyAlignment="1" applyProtection="1">
      <alignment vertical="center"/>
      <protection locked="0"/>
    </xf>
    <xf numFmtId="0" fontId="16" fillId="0" borderId="36" xfId="47" applyFont="1" applyBorder="1" applyAlignment="1" applyProtection="1">
      <alignment vertical="center" wrapText="1"/>
      <protection locked="0"/>
    </xf>
    <xf numFmtId="0" fontId="53" fillId="0" borderId="0" xfId="47" applyFont="1" applyProtection="1">
      <protection locked="0"/>
    </xf>
    <xf numFmtId="0" fontId="16" fillId="0" borderId="0" xfId="47" applyFont="1" applyProtection="1">
      <protection locked="0"/>
    </xf>
    <xf numFmtId="0" fontId="16" fillId="0" borderId="12" xfId="47" applyFont="1" applyBorder="1" applyAlignment="1" applyProtection="1">
      <alignment wrapText="1"/>
      <protection locked="0"/>
    </xf>
    <xf numFmtId="0" fontId="54" fillId="0" borderId="36" xfId="47" applyFont="1" applyBorder="1" applyAlignment="1" applyProtection="1">
      <alignment wrapText="1"/>
      <protection locked="0"/>
    </xf>
    <xf numFmtId="0" fontId="56" fillId="0" borderId="0" xfId="0" applyFont="1" applyAlignment="1">
      <alignment vertical="center"/>
    </xf>
    <xf numFmtId="0" fontId="56" fillId="0" borderId="0" xfId="0" applyFont="1" applyAlignment="1">
      <alignment vertical="center" wrapText="1"/>
    </xf>
    <xf numFmtId="0" fontId="16" fillId="0" borderId="36" xfId="34" applyFont="1" applyBorder="1" applyAlignment="1" applyProtection="1">
      <alignment wrapText="1"/>
      <protection locked="0"/>
    </xf>
    <xf numFmtId="0" fontId="55" fillId="0" borderId="12" xfId="47" applyFont="1" applyBorder="1" applyAlignment="1" applyProtection="1">
      <alignment vertical="center" wrapText="1"/>
      <protection locked="0"/>
    </xf>
    <xf numFmtId="0" fontId="16" fillId="0" borderId="0" xfId="0" applyFont="1" applyAlignment="1">
      <alignment vertical="center" wrapText="1"/>
    </xf>
    <xf numFmtId="0" fontId="16" fillId="0" borderId="12" xfId="47" applyFont="1" applyBorder="1" applyAlignment="1" applyProtection="1">
      <alignment horizontal="left" vertical="top" wrapText="1"/>
      <protection locked="0"/>
    </xf>
    <xf numFmtId="0" fontId="36" fillId="0" borderId="0" xfId="47" applyFont="1" applyAlignment="1">
      <alignment horizontal="center" vertical="center"/>
    </xf>
    <xf numFmtId="0" fontId="36" fillId="0" borderId="0" xfId="47" applyFont="1" applyAlignment="1">
      <alignment vertical="center"/>
    </xf>
    <xf numFmtId="0" fontId="36" fillId="0" borderId="0" xfId="47" applyFont="1"/>
    <xf numFmtId="0" fontId="34" fillId="31" borderId="10" xfId="47" applyFont="1" applyFill="1" applyBorder="1" applyAlignment="1">
      <alignment horizontal="center" vertical="center" wrapText="1"/>
    </xf>
    <xf numFmtId="0" fontId="34" fillId="31" borderId="10" xfId="47" applyFont="1" applyFill="1" applyBorder="1" applyAlignment="1">
      <alignment horizontal="center" vertical="center" textRotation="90" wrapText="1"/>
    </xf>
    <xf numFmtId="0" fontId="34" fillId="31" borderId="10" xfId="47" applyFont="1" applyFill="1" applyBorder="1" applyAlignment="1">
      <alignment horizontal="center" vertical="center" textRotation="90"/>
    </xf>
    <xf numFmtId="0" fontId="34" fillId="0" borderId="0" xfId="47" applyFont="1" applyAlignment="1">
      <alignment vertical="center"/>
    </xf>
    <xf numFmtId="0" fontId="36" fillId="0" borderId="13" xfId="47" applyFont="1" applyBorder="1" applyAlignment="1">
      <alignment horizontal="center" vertical="center"/>
    </xf>
    <xf numFmtId="0" fontId="36" fillId="0" borderId="27" xfId="47" applyFont="1" applyBorder="1" applyAlignment="1">
      <alignment horizontal="center" vertical="center"/>
    </xf>
    <xf numFmtId="0" fontId="36" fillId="0" borderId="27" xfId="47" applyFont="1" applyBorder="1" applyAlignment="1">
      <alignment horizontal="left" vertical="center" wrapText="1"/>
    </xf>
    <xf numFmtId="0" fontId="36" fillId="0" borderId="29" xfId="47" applyFont="1" applyBorder="1" applyAlignment="1">
      <alignment horizontal="left" vertical="center"/>
    </xf>
    <xf numFmtId="0" fontId="36" fillId="0" borderId="22" xfId="47" applyFont="1" applyBorder="1" applyAlignment="1">
      <alignment horizontal="center" vertical="center"/>
    </xf>
    <xf numFmtId="0" fontId="36" fillId="24" borderId="22" xfId="47" applyFont="1" applyFill="1" applyBorder="1" applyAlignment="1">
      <alignment horizontal="center" vertical="center"/>
    </xf>
    <xf numFmtId="0" fontId="36" fillId="0" borderId="23" xfId="47" applyFont="1" applyBorder="1" applyAlignment="1">
      <alignment horizontal="center" vertical="center"/>
    </xf>
    <xf numFmtId="0" fontId="36" fillId="24" borderId="23" xfId="47" applyFont="1" applyFill="1" applyBorder="1" applyAlignment="1">
      <alignment horizontal="center" vertical="center"/>
    </xf>
    <xf numFmtId="0" fontId="36" fillId="0" borderId="30" xfId="47" applyFont="1" applyBorder="1" applyAlignment="1">
      <alignment horizontal="center" vertical="center"/>
    </xf>
    <xf numFmtId="0" fontId="36" fillId="0" borderId="29" xfId="47" applyFont="1" applyBorder="1"/>
    <xf numFmtId="0" fontId="36" fillId="0" borderId="12" xfId="47" applyFont="1" applyBorder="1" applyAlignment="1">
      <alignment horizontal="center" vertical="center"/>
    </xf>
    <xf numFmtId="0" fontId="36" fillId="0" borderId="12" xfId="47" applyFont="1" applyBorder="1" applyAlignment="1">
      <alignment horizontal="left" vertical="center" wrapText="1"/>
    </xf>
    <xf numFmtId="0" fontId="36" fillId="0" borderId="22" xfId="47" applyFont="1" applyBorder="1" applyAlignment="1">
      <alignment horizontal="left" vertical="center"/>
    </xf>
    <xf numFmtId="0" fontId="36" fillId="0" borderId="11" xfId="47" applyFont="1" applyBorder="1" applyAlignment="1">
      <alignment horizontal="center" vertical="center"/>
    </xf>
    <xf numFmtId="0" fontId="36" fillId="0" borderId="11" xfId="47" applyFont="1" applyBorder="1" applyAlignment="1">
      <alignment horizontal="left" vertical="center" wrapText="1"/>
    </xf>
    <xf numFmtId="0" fontId="36" fillId="0" borderId="28" xfId="47" applyFont="1" applyBorder="1" applyAlignment="1">
      <alignment horizontal="left" vertical="center"/>
    </xf>
    <xf numFmtId="0" fontId="36" fillId="0" borderId="0" xfId="47" applyFont="1" applyAlignment="1">
      <alignment horizontal="left" vertical="center"/>
    </xf>
    <xf numFmtId="0" fontId="35" fillId="0" borderId="0" xfId="46" applyFont="1" applyAlignment="1">
      <alignment horizontal="center" vertical="center"/>
    </xf>
    <xf numFmtId="0" fontId="46" fillId="33" borderId="23" xfId="0" applyFont="1" applyFill="1" applyBorder="1" applyAlignment="1">
      <alignment horizontal="center" vertical="center" wrapText="1"/>
    </xf>
    <xf numFmtId="0" fontId="46" fillId="33" borderId="23" xfId="0" applyFont="1" applyFill="1" applyBorder="1" applyAlignment="1" applyProtection="1">
      <alignment vertical="center"/>
      <protection locked="0"/>
    </xf>
    <xf numFmtId="0" fontId="46" fillId="33" borderId="30" xfId="0" applyFont="1" applyFill="1" applyBorder="1" applyAlignment="1" applyProtection="1">
      <alignment vertical="center"/>
      <protection locked="0"/>
    </xf>
    <xf numFmtId="0" fontId="35" fillId="34" borderId="30" xfId="0" applyFont="1" applyFill="1" applyBorder="1" applyAlignment="1" applyProtection="1">
      <alignment horizontal="left" vertical="center"/>
      <protection locked="0"/>
    </xf>
    <xf numFmtId="0" fontId="35" fillId="24" borderId="21" xfId="0" applyFont="1" applyFill="1" applyBorder="1" applyProtection="1">
      <protection locked="0"/>
    </xf>
    <xf numFmtId="0" fontId="35" fillId="34" borderId="21" xfId="0" applyFont="1" applyFill="1" applyBorder="1" applyAlignment="1" applyProtection="1">
      <alignment horizontal="left" vertical="center"/>
      <protection locked="0"/>
    </xf>
    <xf numFmtId="0" fontId="35" fillId="33" borderId="23" xfId="0" applyFont="1" applyFill="1" applyBorder="1" applyAlignment="1">
      <alignment horizontal="center" vertical="center"/>
    </xf>
    <xf numFmtId="0" fontId="39" fillId="33" borderId="23" xfId="0" applyFont="1" applyFill="1" applyBorder="1" applyAlignment="1">
      <alignment vertical="center" wrapText="1"/>
    </xf>
    <xf numFmtId="0" fontId="35" fillId="33" borderId="23" xfId="0" applyFont="1" applyFill="1" applyBorder="1" applyProtection="1">
      <protection locked="0"/>
    </xf>
    <xf numFmtId="0" fontId="35" fillId="33" borderId="23" xfId="82" applyFont="1" applyFill="1" applyBorder="1" applyAlignment="1" applyProtection="1">
      <alignment horizontal="left" vertical="center"/>
      <protection locked="0"/>
    </xf>
    <xf numFmtId="0" fontId="35" fillId="33" borderId="23" xfId="47" applyFont="1" applyFill="1" applyBorder="1" applyAlignment="1" applyProtection="1">
      <alignment horizontal="center" vertical="center"/>
      <protection locked="0"/>
    </xf>
    <xf numFmtId="0" fontId="35" fillId="24" borderId="30" xfId="0" applyFont="1" applyFill="1" applyBorder="1" applyProtection="1">
      <protection locked="0"/>
    </xf>
    <xf numFmtId="0" fontId="46" fillId="33" borderId="23" xfId="0" applyFont="1" applyFill="1" applyBorder="1" applyAlignment="1">
      <alignment vertical="center" wrapText="1"/>
    </xf>
    <xf numFmtId="0" fontId="35" fillId="24" borderId="36" xfId="0" applyFont="1" applyFill="1" applyBorder="1" applyProtection="1">
      <protection locked="0"/>
    </xf>
    <xf numFmtId="0" fontId="35" fillId="35" borderId="0" xfId="0" applyFont="1" applyFill="1" applyAlignment="1" applyProtection="1">
      <alignment horizontal="center" vertical="center"/>
      <protection locked="0"/>
    </xf>
    <xf numFmtId="0" fontId="46" fillId="33" borderId="14" xfId="0" applyFont="1" applyFill="1" applyBorder="1" applyAlignment="1">
      <alignment vertical="center" wrapText="1"/>
    </xf>
    <xf numFmtId="0" fontId="46" fillId="33" borderId="35" xfId="0" applyFont="1" applyFill="1" applyBorder="1" applyAlignment="1" applyProtection="1">
      <alignment vertical="center"/>
      <protection locked="0"/>
    </xf>
    <xf numFmtId="0" fontId="35" fillId="24" borderId="37" xfId="0" applyFont="1" applyFill="1" applyBorder="1" applyAlignment="1" applyProtection="1">
      <alignment vertical="top"/>
      <protection locked="0"/>
    </xf>
    <xf numFmtId="0" fontId="46" fillId="33" borderId="38" xfId="0" applyFont="1" applyFill="1" applyBorder="1" applyAlignment="1" applyProtection="1">
      <alignment vertical="center"/>
      <protection locked="0"/>
    </xf>
    <xf numFmtId="0" fontId="35" fillId="24" borderId="37" xfId="0" applyFont="1" applyFill="1" applyBorder="1" applyProtection="1">
      <protection locked="0"/>
    </xf>
    <xf numFmtId="0" fontId="35" fillId="0" borderId="39" xfId="47" applyFont="1" applyBorder="1" applyAlignment="1" applyProtection="1">
      <alignment horizontal="center" vertical="center"/>
      <protection locked="0"/>
    </xf>
    <xf numFmtId="0" fontId="35" fillId="34" borderId="12" xfId="47" applyFont="1" applyFill="1" applyBorder="1" applyAlignment="1" applyProtection="1">
      <alignment horizontal="center" vertical="center"/>
      <protection locked="0"/>
    </xf>
    <xf numFmtId="0" fontId="46" fillId="33" borderId="31" xfId="0" applyFont="1" applyFill="1" applyBorder="1" applyAlignment="1">
      <alignment vertical="center" wrapText="1"/>
    </xf>
    <xf numFmtId="0" fontId="46" fillId="33" borderId="32" xfId="0" applyFont="1" applyFill="1" applyBorder="1" applyAlignment="1" applyProtection="1">
      <alignment vertical="center"/>
      <protection locked="0"/>
    </xf>
    <xf numFmtId="0" fontId="46" fillId="33" borderId="33" xfId="0" applyFont="1" applyFill="1" applyBorder="1" applyAlignment="1" applyProtection="1">
      <alignment vertical="center"/>
      <protection locked="0"/>
    </xf>
    <xf numFmtId="0" fontId="35" fillId="24" borderId="40" xfId="0" applyFont="1" applyFill="1" applyBorder="1" applyProtection="1">
      <protection locked="0"/>
    </xf>
    <xf numFmtId="0" fontId="46" fillId="33" borderId="37" xfId="0" applyFont="1" applyFill="1" applyBorder="1" applyAlignment="1" applyProtection="1">
      <alignment vertical="top"/>
      <protection locked="0"/>
    </xf>
    <xf numFmtId="0" fontId="46" fillId="33" borderId="31" xfId="0" applyFont="1" applyFill="1" applyBorder="1" applyAlignment="1">
      <alignment vertical="top" wrapText="1"/>
    </xf>
    <xf numFmtId="0" fontId="46" fillId="33" borderId="32" xfId="0" applyFont="1" applyFill="1" applyBorder="1" applyAlignment="1" applyProtection="1">
      <alignment vertical="top"/>
      <protection locked="0"/>
    </xf>
    <xf numFmtId="0" fontId="46" fillId="33" borderId="21" xfId="0" applyFont="1" applyFill="1" applyBorder="1" applyAlignment="1" applyProtection="1">
      <alignment vertical="top"/>
      <protection locked="0"/>
    </xf>
    <xf numFmtId="0" fontId="58" fillId="0" borderId="0" xfId="0" applyFont="1" applyProtection="1">
      <protection locked="0"/>
    </xf>
    <xf numFmtId="0" fontId="58" fillId="0" borderId="0" xfId="0" applyFont="1" applyAlignment="1" applyProtection="1">
      <alignment horizontal="center" vertical="center"/>
      <protection locked="0"/>
    </xf>
    <xf numFmtId="0" fontId="58" fillId="37" borderId="0" xfId="0" applyFont="1" applyFill="1" applyAlignment="1" applyProtection="1">
      <alignment horizontal="center" vertical="center"/>
      <protection locked="0"/>
    </xf>
    <xf numFmtId="0" fontId="58" fillId="0" borderId="13" xfId="46" applyFont="1" applyBorder="1" applyAlignment="1">
      <alignment horizontal="center" vertical="center"/>
    </xf>
    <xf numFmtId="0" fontId="58" fillId="34" borderId="22" xfId="0" applyFont="1" applyFill="1" applyBorder="1" applyAlignment="1">
      <alignment horizontal="center" vertical="center"/>
    </xf>
    <xf numFmtId="0" fontId="58" fillId="34" borderId="22" xfId="46" applyFont="1" applyFill="1" applyBorder="1" applyAlignment="1">
      <alignment horizontal="center" vertical="center"/>
    </xf>
    <xf numFmtId="0" fontId="59" fillId="0" borderId="0" xfId="81" applyFont="1" applyAlignment="1">
      <alignment horizontal="center"/>
    </xf>
    <xf numFmtId="0" fontId="16" fillId="36" borderId="13" xfId="81" applyFill="1" applyBorder="1" applyAlignment="1">
      <alignment horizontal="center"/>
    </xf>
    <xf numFmtId="0" fontId="16" fillId="36" borderId="13" xfId="81" applyFill="1" applyBorder="1" applyAlignment="1">
      <alignment horizontal="right" vertical="center" indent="1"/>
    </xf>
    <xf numFmtId="0" fontId="16" fillId="36" borderId="12" xfId="81" applyFill="1" applyBorder="1" applyAlignment="1">
      <alignment horizontal="center" vertical="center"/>
    </xf>
    <xf numFmtId="0" fontId="16" fillId="36" borderId="12" xfId="81" applyFill="1" applyBorder="1" applyAlignment="1">
      <alignment horizontal="right" vertical="center" indent="1"/>
    </xf>
    <xf numFmtId="0" fontId="16" fillId="38" borderId="13" xfId="81" applyFill="1" applyBorder="1" applyAlignment="1">
      <alignment horizontal="center"/>
    </xf>
    <xf numFmtId="0" fontId="16" fillId="38" borderId="13" xfId="81" applyFill="1" applyBorder="1" applyAlignment="1">
      <alignment horizontal="right" vertical="center" indent="1"/>
    </xf>
    <xf numFmtId="0" fontId="16" fillId="38" borderId="12" xfId="81" applyFill="1" applyBorder="1" applyAlignment="1">
      <alignment horizontal="center" vertical="center"/>
    </xf>
    <xf numFmtId="0" fontId="29" fillId="38" borderId="0" xfId="81" applyFont="1" applyFill="1" applyAlignment="1">
      <alignment horizontal="center"/>
    </xf>
    <xf numFmtId="10" fontId="30" fillId="38" borderId="0" xfId="47" applyNumberFormat="1" applyFont="1" applyFill="1"/>
    <xf numFmtId="0" fontId="16" fillId="38" borderId="0" xfId="81" applyFill="1"/>
    <xf numFmtId="0" fontId="16" fillId="38" borderId="12" xfId="81" applyFill="1" applyBorder="1" applyAlignment="1">
      <alignment horizontal="right" vertical="center" indent="1"/>
    </xf>
    <xf numFmtId="10" fontId="16" fillId="38" borderId="0" xfId="47" applyNumberFormat="1" applyFont="1" applyFill="1"/>
    <xf numFmtId="0" fontId="16" fillId="36" borderId="13" xfId="81" applyFill="1" applyBorder="1" applyAlignment="1">
      <alignment horizontal="center" vertical="center"/>
    </xf>
    <xf numFmtId="0" fontId="16" fillId="38" borderId="13" xfId="81" applyFill="1" applyBorder="1" applyAlignment="1">
      <alignment horizontal="center" vertical="center"/>
    </xf>
    <xf numFmtId="0" fontId="17" fillId="38" borderId="0" xfId="47" applyFill="1"/>
    <xf numFmtId="0" fontId="59" fillId="38" borderId="0" xfId="47" applyFont="1" applyFill="1" applyAlignment="1">
      <alignment horizontal="center"/>
    </xf>
    <xf numFmtId="0" fontId="23" fillId="17" borderId="10" xfId="81" applyFont="1" applyFill="1" applyBorder="1" applyAlignment="1">
      <alignment horizontal="center"/>
    </xf>
    <xf numFmtId="0" fontId="24" fillId="24" borderId="10" xfId="81" applyFont="1" applyFill="1" applyBorder="1" applyAlignment="1">
      <alignment horizontal="left"/>
    </xf>
    <xf numFmtId="0" fontId="24" fillId="24" borderId="10" xfId="81" applyFont="1" applyFill="1" applyBorder="1" applyAlignment="1">
      <alignment horizontal="left" vertical="center"/>
    </xf>
    <xf numFmtId="0" fontId="27" fillId="24" borderId="10" xfId="81" applyFont="1" applyFill="1" applyBorder="1" applyAlignment="1">
      <alignment horizontal="left" vertical="center"/>
    </xf>
    <xf numFmtId="0" fontId="27" fillId="24" borderId="10" xfId="47" applyFont="1" applyFill="1" applyBorder="1" applyAlignment="1">
      <alignment horizontal="center" vertical="center"/>
    </xf>
    <xf numFmtId="0" fontId="35" fillId="32" borderId="0" xfId="0" applyFont="1" applyFill="1" applyAlignment="1" applyProtection="1">
      <alignment horizontal="left" wrapText="1"/>
      <protection locked="0"/>
    </xf>
    <xf numFmtId="0" fontId="46" fillId="33" borderId="30" xfId="0" applyFont="1" applyFill="1" applyBorder="1" applyAlignment="1" applyProtection="1">
      <alignment horizontal="left" vertical="center"/>
      <protection locked="0"/>
    </xf>
    <xf numFmtId="0" fontId="35" fillId="28" borderId="10" xfId="0" applyFont="1" applyFill="1" applyBorder="1" applyAlignment="1" applyProtection="1">
      <alignment horizontal="left" wrapText="1"/>
      <protection locked="0"/>
    </xf>
    <xf numFmtId="0" fontId="46" fillId="33" borderId="23" xfId="0" applyFont="1" applyFill="1" applyBorder="1" applyAlignment="1" applyProtection="1">
      <alignment horizontal="left" vertical="center"/>
      <protection locked="0"/>
    </xf>
    <xf numFmtId="0" fontId="46" fillId="33" borderId="30" xfId="0" applyFont="1" applyFill="1" applyBorder="1" applyAlignment="1" applyProtection="1">
      <alignment horizontal="left" vertical="center" wrapText="1"/>
      <protection locked="0"/>
    </xf>
    <xf numFmtId="0" fontId="46" fillId="24" borderId="34" xfId="0" applyFont="1" applyFill="1" applyBorder="1" applyAlignment="1" applyProtection="1">
      <alignment horizontal="left" vertical="center" wrapText="1"/>
      <protection locked="0"/>
    </xf>
    <xf numFmtId="0" fontId="39" fillId="33" borderId="21" xfId="0" applyFont="1" applyFill="1" applyBorder="1" applyAlignment="1" applyProtection="1">
      <alignment horizontal="left" vertical="center" wrapText="1"/>
      <protection locked="0"/>
    </xf>
    <xf numFmtId="0" fontId="39" fillId="33" borderId="30" xfId="0" applyFont="1" applyFill="1" applyBorder="1" applyAlignment="1" applyProtection="1">
      <alignment horizontal="left" vertical="center" wrapText="1"/>
      <protection locked="0"/>
    </xf>
  </cellXfs>
  <cellStyles count="89">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Hyperlink 2" xfId="34" xr:uid="{00000000-0005-0000-0000-000027000000}"/>
    <cellStyle name="Input 2" xfId="35" xr:uid="{00000000-0005-0000-0000-000028000000}"/>
    <cellStyle name="Linked Cell 2" xfId="36" xr:uid="{00000000-0005-0000-0000-000029000000}"/>
    <cellStyle name="Neutral 2" xfId="37" xr:uid="{00000000-0005-0000-0000-00002A000000}"/>
    <cellStyle name="Normal" xfId="0" builtinId="0"/>
    <cellStyle name="Normal 101" xfId="38" xr:uid="{00000000-0005-0000-0000-00002B000000}"/>
    <cellStyle name="Normal 101 2" xfId="39" xr:uid="{00000000-0005-0000-0000-00002C000000}"/>
    <cellStyle name="Normal 101 2 2" xfId="40" xr:uid="{00000000-0005-0000-0000-00002D000000}"/>
    <cellStyle name="Normal 101 2 3" xfId="41" xr:uid="{00000000-0005-0000-0000-00002E000000}"/>
    <cellStyle name="Normal 101 3" xfId="42" xr:uid="{00000000-0005-0000-0000-00002F000000}"/>
    <cellStyle name="Normal 101 4" xfId="43" xr:uid="{00000000-0005-0000-0000-000030000000}"/>
    <cellStyle name="Normal 101 5" xfId="44" xr:uid="{00000000-0005-0000-0000-000031000000}"/>
    <cellStyle name="Normal 101 6" xfId="45" xr:uid="{00000000-0005-0000-0000-000032000000}"/>
    <cellStyle name="Normal 2" xfId="46" xr:uid="{00000000-0005-0000-0000-000033000000}"/>
    <cellStyle name="Normal 3" xfId="47" xr:uid="{00000000-0005-0000-0000-000034000000}"/>
    <cellStyle name="Normal 3 10 2 2 5" xfId="48" xr:uid="{00000000-0005-0000-0000-000035000000}"/>
    <cellStyle name="Normal 3 10 2 2 5 2" xfId="49" xr:uid="{00000000-0005-0000-0000-000036000000}"/>
    <cellStyle name="Normal 3 10 2 2 5 2 2" xfId="50" xr:uid="{00000000-0005-0000-0000-000037000000}"/>
    <cellStyle name="Normal 3 10 2 2 5 2 3" xfId="51" xr:uid="{00000000-0005-0000-0000-000038000000}"/>
    <cellStyle name="Normal 3 10 2 2 5 3" xfId="52" xr:uid="{00000000-0005-0000-0000-000039000000}"/>
    <cellStyle name="Normal 3 10 2 2 5 4" xfId="53" xr:uid="{00000000-0005-0000-0000-00003A000000}"/>
    <cellStyle name="Normal 3 10 2 2 5 5" xfId="54" xr:uid="{00000000-0005-0000-0000-00003B000000}"/>
    <cellStyle name="Normal 3 10 2 2 5 6" xfId="55" xr:uid="{00000000-0005-0000-0000-00003C000000}"/>
    <cellStyle name="Normal 3 35 7" xfId="56" xr:uid="{00000000-0005-0000-0000-00003D000000}"/>
    <cellStyle name="Normal 3 35 7 2" xfId="57" xr:uid="{00000000-0005-0000-0000-00003E000000}"/>
    <cellStyle name="Normal 3 35 7 3" xfId="58" xr:uid="{00000000-0005-0000-0000-00003F000000}"/>
    <cellStyle name="Normal 3 35 7 4" xfId="59" xr:uid="{00000000-0005-0000-0000-000040000000}"/>
    <cellStyle name="Normal 3 35 7 5" xfId="60" xr:uid="{00000000-0005-0000-0000-000041000000}"/>
    <cellStyle name="Normal 3 35 7 6" xfId="61" xr:uid="{00000000-0005-0000-0000-000042000000}"/>
    <cellStyle name="Normal 3 36 7" xfId="62" xr:uid="{00000000-0005-0000-0000-000043000000}"/>
    <cellStyle name="Normal 3 36 7 2" xfId="63" xr:uid="{00000000-0005-0000-0000-000044000000}"/>
    <cellStyle name="Normal 3 36 7 2 2" xfId="64" xr:uid="{00000000-0005-0000-0000-000045000000}"/>
    <cellStyle name="Normal 3 36 7 2 3" xfId="65" xr:uid="{00000000-0005-0000-0000-000046000000}"/>
    <cellStyle name="Normal 3 36 7 3" xfId="66" xr:uid="{00000000-0005-0000-0000-000047000000}"/>
    <cellStyle name="Normal 3 36 7 4" xfId="67" xr:uid="{00000000-0005-0000-0000-000048000000}"/>
    <cellStyle name="Normal 3 36 7 5" xfId="68" xr:uid="{00000000-0005-0000-0000-000049000000}"/>
    <cellStyle name="Normal 3 36 7 6" xfId="69" xr:uid="{00000000-0005-0000-0000-00004A000000}"/>
    <cellStyle name="Normal 3 42 7" xfId="70" xr:uid="{00000000-0005-0000-0000-00004B000000}"/>
    <cellStyle name="Normal 3 42 7 2" xfId="71" xr:uid="{00000000-0005-0000-0000-00004C000000}"/>
    <cellStyle name="Normal 3 42 7 3" xfId="72" xr:uid="{00000000-0005-0000-0000-00004D000000}"/>
    <cellStyle name="Normal 3 42 7 4" xfId="73" xr:uid="{00000000-0005-0000-0000-00004E000000}"/>
    <cellStyle name="Normal 3 42 7 5" xfId="74" xr:uid="{00000000-0005-0000-0000-00004F000000}"/>
    <cellStyle name="Normal 3 42 7 6" xfId="75" xr:uid="{00000000-0005-0000-0000-000050000000}"/>
    <cellStyle name="Normal 39 2 2" xfId="76" xr:uid="{00000000-0005-0000-0000-000051000000}"/>
    <cellStyle name="Normal 4" xfId="77" xr:uid="{00000000-0005-0000-0000-000052000000}"/>
    <cellStyle name="Normal 5" xfId="78" xr:uid="{00000000-0005-0000-0000-000053000000}"/>
    <cellStyle name="Normal 74 2" xfId="79" xr:uid="{00000000-0005-0000-0000-000054000000}"/>
    <cellStyle name="Normal 76 2 2" xfId="80" xr:uid="{00000000-0005-0000-0000-000055000000}"/>
    <cellStyle name="Normal_RFP Requirements Template" xfId="81" xr:uid="{00000000-0005-0000-0000-000056000000}"/>
    <cellStyle name="Normal_VCC RMS Functional Reqs Workbook" xfId="82" xr:uid="{00000000-0005-0000-0000-000057000000}"/>
    <cellStyle name="Note 2" xfId="83" xr:uid="{00000000-0005-0000-0000-000058000000}"/>
    <cellStyle name="Note 3" xfId="84" xr:uid="{00000000-0005-0000-0000-000059000000}"/>
    <cellStyle name="Output 2" xfId="85" xr:uid="{00000000-0005-0000-0000-00005A000000}"/>
    <cellStyle name="Title 2" xfId="86" xr:uid="{00000000-0005-0000-0000-00005B000000}"/>
    <cellStyle name="Total 2" xfId="87" xr:uid="{00000000-0005-0000-0000-00005C000000}"/>
    <cellStyle name="Warning Text 2" xfId="88" xr:uid="{00000000-0005-0000-0000-00005D000000}"/>
  </cellStyles>
  <dxfs count="76">
    <dxf>
      <fill>
        <patternFill>
          <bgColor rgb="FFFF00FF"/>
        </patternFill>
      </fill>
    </dxf>
    <dxf>
      <fill>
        <patternFill>
          <bgColor rgb="FFFF0000"/>
        </patternFill>
      </fill>
    </dxf>
    <dxf>
      <font>
        <b/>
        <i val="0"/>
      </font>
      <fill>
        <patternFill>
          <bgColor rgb="FFFF0000"/>
        </patternFill>
      </fill>
    </dxf>
    <dxf>
      <fill>
        <patternFill>
          <bgColor theme="5" tint="0.79989013336588644"/>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ont>
        <color rgb="FFFF0000"/>
      </font>
    </dxf>
    <dxf>
      <fill>
        <patternFill>
          <bgColor rgb="FFFFC0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rgb="FFFFFF00"/>
        </patternFill>
      </fill>
    </dxf>
    <dxf>
      <font>
        <color rgb="FFFF0000"/>
      </font>
    </dxf>
    <dxf>
      <fill>
        <patternFill>
          <bgColor rgb="FFFFC0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ill>
        <patternFill>
          <bgColor rgb="FFFFFF00"/>
        </patternFill>
      </fill>
    </dxf>
    <dxf>
      <font>
        <color rgb="FFFF0000"/>
      </font>
    </dxf>
    <dxf>
      <font>
        <b/>
        <i val="0"/>
      </font>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b/>
        <i val="0"/>
      </font>
      <fill>
        <patternFill>
          <bgColor rgb="FFFF0000"/>
        </patternFill>
      </fill>
    </dxf>
    <dxf>
      <fill>
        <patternFill>
          <bgColor theme="5" tint="0.79989013336588644"/>
        </patternFill>
      </fill>
    </dxf>
    <dxf>
      <fill>
        <patternFill>
          <bgColor rgb="FFFFFF00"/>
        </patternFill>
      </fill>
    </dxf>
    <dxf>
      <font>
        <color rgb="FFFF0000"/>
      </font>
    </dxf>
    <dxf>
      <fill>
        <patternFill>
          <bgColor rgb="FFFFC000"/>
        </patternFill>
      </fill>
    </dxf>
    <dxf>
      <fill>
        <patternFill>
          <bgColor rgb="FFFF0000"/>
        </patternFill>
      </fill>
    </dxf>
    <dxf>
      <fill>
        <patternFill>
          <bgColor theme="5" tint="0.79989013336588644"/>
        </patternFill>
      </fill>
    </dxf>
    <dxf>
      <fill>
        <patternFill>
          <bgColor rgb="FFFFC000"/>
        </patternFill>
      </fill>
    </dxf>
    <dxf>
      <fill>
        <patternFill>
          <bgColor rgb="FFFFFF00"/>
        </patternFill>
      </fill>
    </dxf>
    <dxf>
      <fill>
        <patternFill>
          <bgColor rgb="FFFF0000"/>
        </patternFill>
      </fill>
    </dxf>
    <dxf>
      <font>
        <color rgb="FFFF0000"/>
      </font>
    </dxf>
    <dxf>
      <fill>
        <patternFill>
          <bgColor theme="5" tint="0.79989013336588644"/>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FF0000"/>
      </font>
    </dxf>
    <dxf>
      <fill>
        <patternFill>
          <bgColor rgb="FFFFC000"/>
        </patternFill>
      </fill>
    </dxf>
    <dxf>
      <fill>
        <patternFill>
          <bgColor theme="5" tint="0.79989013336588644"/>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ont>
        <b/>
        <i val="0"/>
      </font>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C8E1FF"/>
      <rgbColor rgb="FFC00000"/>
      <rgbColor rgb="FF008000"/>
      <rgbColor rgb="FF003577"/>
      <rgbColor rgb="FFECF2D8"/>
      <rgbColor rgb="FF800080"/>
      <rgbColor rgb="FF00B050"/>
      <rgbColor rgb="FFC0C0C0"/>
      <rgbColor rgb="FF808080"/>
      <rgbColor rgb="FF729FCF"/>
      <rgbColor rgb="FF993366"/>
      <rgbColor rgb="FFFFFFCC"/>
      <rgbColor rgb="FFCCFFFF"/>
      <rgbColor rgb="FF660066"/>
      <rgbColor rgb="FFFF8080"/>
      <rgbColor rgb="FF0066CC"/>
      <rgbColor rgb="FFCCCCFF"/>
      <rgbColor rgb="FF000080"/>
      <rgbColor rgb="FFFF00FF"/>
      <rgbColor rgb="FFFFC000"/>
      <rgbColor rgb="FFF2F2F2"/>
      <rgbColor rgb="FF800080"/>
      <rgbColor rgb="FF800000"/>
      <rgbColor rgb="FF008080"/>
      <rgbColor rgb="FF0000FF"/>
      <rgbColor rgb="FF00B0F0"/>
      <rgbColor rgb="FFBFECFF"/>
      <rgbColor rgb="FFCCFFCC"/>
      <rgbColor rgb="FFFFFF99"/>
      <rgbColor rgb="FF99CCFF"/>
      <rgbColor rgb="FFFF99CC"/>
      <rgbColor rgb="FFCC99FF"/>
      <rgbColor rgb="FFFFCC99"/>
      <rgbColor rgb="FF006AED"/>
      <rgbColor rgb="FF33CCCC"/>
      <rgbColor rgb="FFD9D9D9"/>
      <rgbColor rgb="FFFFCC00"/>
      <rgbColor rgb="FFFF9900"/>
      <rgbColor rgb="FFFF6600"/>
      <rgbColor rgb="FF5983B0"/>
      <rgbColor rgb="FF969696"/>
      <rgbColor rgb="FF003366"/>
      <rgbColor rgb="FF339966"/>
      <rgbColor rgb="FF3C3C3C"/>
      <rgbColor rgb="FF202124"/>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114120</xdr:colOff>
      <xdr:row>1</xdr:row>
      <xdr:rowOff>47520</xdr:rowOff>
    </xdr:from>
    <xdr:to>
      <xdr:col>15</xdr:col>
      <xdr:colOff>539280</xdr:colOff>
      <xdr:row>46</xdr:row>
      <xdr:rowOff>15480</xdr:rowOff>
    </xdr:to>
    <xdr:sp macro="" textlink="">
      <xdr:nvSpPr>
        <xdr:cNvPr id="2" name="TextBox 1">
          <a:extLst>
            <a:ext uri="{FF2B5EF4-FFF2-40B4-BE49-F238E27FC236}">
              <a16:creationId xmlns:a16="http://schemas.microsoft.com/office/drawing/2014/main" id="{00000000-0008-0000-0300-000002000000}"/>
            </a:ext>
          </a:extLst>
        </xdr:cNvPr>
        <xdr:cNvSpPr/>
      </xdr:nvSpPr>
      <xdr:spPr>
        <a:xfrm>
          <a:off x="114120" y="228600"/>
          <a:ext cx="9959760" cy="811188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200" b="1" strike="noStrike" spc="-1">
              <a:solidFill>
                <a:srgbClr val="C00000"/>
              </a:solidFill>
              <a:latin typeface="Arial Narrow"/>
            </a:rPr>
            <a:t>INTRODUCTION</a:t>
          </a:r>
          <a:endParaRPr lang="en-US" sz="1200" b="0" strike="noStrike" spc="-1">
            <a:latin typeface="Times New Roman"/>
          </a:endParaRPr>
        </a:p>
        <a:p>
          <a:pPr>
            <a:lnSpc>
              <a:spcPct val="100000"/>
            </a:lnSpc>
          </a:pPr>
          <a:r>
            <a:rPr lang="en-US" sz="1200" b="0" strike="noStrike" spc="-1">
              <a:solidFill>
                <a:schemeClr val="dk1"/>
              </a:solidFill>
              <a:latin typeface="Arial Narrow"/>
            </a:rPr>
            <a:t>Functional specifications are presented to potential vendors to identify whether their solution can provide the functionality specified. Public safety vendors have developed commercial-off-the-shelf (COTS) products that incorporate functionality requested from a wide variety of public safety clients throughout the lifecycle of the product. </a:t>
          </a:r>
          <a:endParaRPr lang="en-US" sz="1200" b="0" strike="noStrike" spc="-1">
            <a:latin typeface="Times New Roman"/>
          </a:endParaRPr>
        </a:p>
        <a:p>
          <a:pPr>
            <a:lnSpc>
              <a:spcPct val="100000"/>
            </a:lnSpc>
          </a:pPr>
          <a:r>
            <a:rPr lang="en-US" sz="1200" b="0" strike="noStrike" spc="-1">
              <a:solidFill>
                <a:schemeClr val="dk1"/>
              </a:solidFill>
              <a:latin typeface="Arial Narrow"/>
            </a:rPr>
            <a:t> </a:t>
          </a:r>
          <a:endParaRPr lang="en-US" sz="1200" b="0" strike="noStrike" spc="-1">
            <a:latin typeface="Times New Roman"/>
          </a:endParaRPr>
        </a:p>
        <a:p>
          <a:pPr>
            <a:lnSpc>
              <a:spcPct val="100000"/>
            </a:lnSpc>
          </a:pPr>
          <a:r>
            <a:rPr lang="en-US" sz="1200" b="0" strike="noStrike" spc="-1">
              <a:solidFill>
                <a:schemeClr val="dk1"/>
              </a:solidFill>
              <a:latin typeface="Arial Narrow"/>
            </a:rPr>
            <a:t>In providing specifications and indicating whether those are Critical or Important to the City's operation, vendor responses will provide an accurate accounting of what functionality their solution will provide and what it will not. Consequently, the selected vendor will be contractually held to any specification they mark as functionally available and that capability will be tested during the acceptance cycle. </a:t>
          </a:r>
          <a:endParaRPr lang="en-US" sz="1200" b="0" strike="noStrike" spc="-1">
            <a:latin typeface="Times New Roman"/>
          </a:endParaRPr>
        </a:p>
        <a:p>
          <a:pPr>
            <a:lnSpc>
              <a:spcPct val="100000"/>
            </a:lnSpc>
          </a:pPr>
          <a:r>
            <a:rPr lang="en-US" sz="1200" b="0" strike="noStrike" spc="-1">
              <a:solidFill>
                <a:schemeClr val="dk1"/>
              </a:solidFill>
              <a:latin typeface="Arial Narrow"/>
            </a:rPr>
            <a:t> </a:t>
          </a:r>
          <a:endParaRPr lang="en-US" sz="1200" b="0" strike="noStrike" spc="-1">
            <a:latin typeface="Times New Roman"/>
          </a:endParaRPr>
        </a:p>
        <a:p>
          <a:pPr>
            <a:lnSpc>
              <a:spcPct val="100000"/>
            </a:lnSpc>
          </a:pPr>
          <a:r>
            <a:rPr lang="en-US" sz="1200" b="1" strike="noStrike" spc="-1">
              <a:solidFill>
                <a:srgbClr val="C00000"/>
              </a:solidFill>
              <a:latin typeface="Arial Narrow"/>
            </a:rPr>
            <a:t>INSTRUCTIONS</a:t>
          </a:r>
          <a:endParaRPr lang="en-US" sz="1200" b="0" strike="noStrike" spc="-1">
            <a:latin typeface="Times New Roman"/>
          </a:endParaRPr>
        </a:p>
        <a:p>
          <a:pPr>
            <a:lnSpc>
              <a:spcPct val="100000"/>
            </a:lnSpc>
          </a:pPr>
          <a:r>
            <a:rPr lang="en-US" sz="1200" b="0" strike="noStrike" spc="-1">
              <a:solidFill>
                <a:schemeClr val="dk1"/>
              </a:solidFill>
              <a:latin typeface="Arial Narrow"/>
            </a:rPr>
            <a:t>The Contractors shall use the Functional Requirements Response to indicate how they can satisfy the City's business needs, workflows, requirements, and identify the capabilities available in the Contractor's solutions.</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Complete each workbook spreadsheet as directed. Modification or alteration of the workbook format may result in rejection of the proposal.  Column D in each workbook provides a Contractor Workspace area so that notes or comments can be added while the requirement responses are being prepared.  Internal notes or comments unrelated to an Exception, alternative functionality, or capability should be removed prior to submittal.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The Contractor is instructed to only mark 'Function Available’ when they can provide 100% of the functionality listed.  If the Contractor can provide partial functionality or can provide similar functionality via another means, then they should mark ‘Exception’ and provide an explanation. Contractors are encouraged to provide as much detail as possible if alternative functionality/capabilities are available that partially or alternatively meet the identified functional requirement, including planned release dates for future improvements that will include this functionality. Planned release dates for future improvements must be included.  Exceptions will have no tabulation value.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Contractors are to read each requirement and indicate one of the following three answers:</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Function Available </a:t>
          </a:r>
          <a:r>
            <a:rPr lang="en-US" sz="1200" b="0" strike="noStrike" spc="-1">
              <a:solidFill>
                <a:schemeClr val="dk1"/>
              </a:solidFill>
              <a:latin typeface="Arial Narrow"/>
            </a:rPr>
            <a:t>– the Contractor’s solution will provide the described functionality in the system delivered to the City if  the Contractor’s solution is selected.</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Function Not Available </a:t>
          </a:r>
          <a:r>
            <a:rPr lang="en-US" sz="1200" b="0" strike="noStrike" spc="-1">
              <a:solidFill>
                <a:schemeClr val="dk1"/>
              </a:solidFill>
              <a:latin typeface="Arial Narrow"/>
            </a:rPr>
            <a:t>– the Contractor’s current production system is not capable of performing the function as listed in the requirement and will not be delivered in a system if the Contractor’s solution is selected.</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chemeClr val="dk1"/>
              </a:solidFill>
              <a:latin typeface="Arial Narrow"/>
            </a:rPr>
            <a:t>Exception</a:t>
          </a:r>
          <a:r>
            <a:rPr lang="en-US" sz="1200" b="0" strike="noStrike" spc="-1">
              <a:solidFill>
                <a:schemeClr val="dk1"/>
              </a:solidFill>
              <a:latin typeface="Arial Narrow"/>
            </a:rPr>
            <a:t> – the Contractor takes exception to the specification and must explain the reason for the exception and include that exception explanation in the Contractor's workspace.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Only those items marked as Function Available will be initially counted within the Workbook.  Not Answered, Function Not Available, and Exception will receive no counts.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Contractors are advised that any requirement marked as Function Available indicates that the system delivered to the City will be capable of performing the function as listed in the requirement.  Indicating Function Available is considered a contractually binding commitment by the Contractor to deliver on the required requirement if their solution is selected by the City and included in the executed contract.</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For some functionalities, a requirement may ask if a specific function is provided in one way, and then be followed by a requirement that asks if the same function is provided in a different, potentially conflicting, fashion.  This is intentional to determine how the Contractor provides that functionality when there are options.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Any exceptions taken to functional requirements must have explanations provided.  Contractors’ explanation of exceptions must be provided in the Contractor Work Area in each workbook.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0" strike="noStrike" spc="-1">
              <a:solidFill>
                <a:schemeClr val="dk1"/>
              </a:solidFill>
              <a:latin typeface="Arial Narrow"/>
            </a:rPr>
            <a:t>Provide PDF and electronic Excel copies of the completed Exhibit as instructed in the RFP.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560520</xdr:colOff>
      <xdr:row>38</xdr:row>
      <xdr:rowOff>5040</xdr:rowOff>
    </xdr:from>
    <xdr:to>
      <xdr:col>1</xdr:col>
      <xdr:colOff>-315720</xdr:colOff>
      <xdr:row>40</xdr:row>
      <xdr:rowOff>33840</xdr:rowOff>
    </xdr:to>
    <xdr:sp macro="" textlink="">
      <xdr:nvSpPr>
        <xdr:cNvPr id="2" name="Option Button 1">
          <a:extLst>
            <a:ext uri="{FF2B5EF4-FFF2-40B4-BE49-F238E27FC236}">
              <a16:creationId xmlns:a16="http://schemas.microsoft.com/office/drawing/2014/main" id="{00000000-0008-0000-1000-00000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a:extLst>
            <a:ext uri="{FF2B5EF4-FFF2-40B4-BE49-F238E27FC236}">
              <a16:creationId xmlns:a16="http://schemas.microsoft.com/office/drawing/2014/main" id="{00000000-0008-0000-1000-00000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a:extLst>
            <a:ext uri="{FF2B5EF4-FFF2-40B4-BE49-F238E27FC236}">
              <a16:creationId xmlns:a16="http://schemas.microsoft.com/office/drawing/2014/main" id="{00000000-0008-0000-1000-00000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 name="Option Button 4">
          <a:extLst>
            <a:ext uri="{FF2B5EF4-FFF2-40B4-BE49-F238E27FC236}">
              <a16:creationId xmlns:a16="http://schemas.microsoft.com/office/drawing/2014/main" id="{00000000-0008-0000-1000-00000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 name="Group Box 5" descr="Group Box 5">
          <a:extLst>
            <a:ext uri="{FF2B5EF4-FFF2-40B4-BE49-F238E27FC236}">
              <a16:creationId xmlns:a16="http://schemas.microsoft.com/office/drawing/2014/main" id="{00000000-0008-0000-1000-00000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xdr:row>
      <xdr:rowOff>28440</xdr:rowOff>
    </xdr:from>
    <xdr:to>
      <xdr:col>7</xdr:col>
      <xdr:colOff>-363960</xdr:colOff>
      <xdr:row>22</xdr:row>
      <xdr:rowOff>0</xdr:rowOff>
    </xdr:to>
    <xdr:sp macro="" textlink="">
      <xdr:nvSpPr>
        <xdr:cNvPr id="7" name="Option Button 6">
          <a:extLst>
            <a:ext uri="{FF2B5EF4-FFF2-40B4-BE49-F238E27FC236}">
              <a16:creationId xmlns:a16="http://schemas.microsoft.com/office/drawing/2014/main" id="{00000000-0008-0000-1000-00000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 name="Option Button 7">
          <a:extLst>
            <a:ext uri="{FF2B5EF4-FFF2-40B4-BE49-F238E27FC236}">
              <a16:creationId xmlns:a16="http://schemas.microsoft.com/office/drawing/2014/main" id="{00000000-0008-0000-1000-00000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 name="Option Button 8">
          <a:extLst>
            <a:ext uri="{FF2B5EF4-FFF2-40B4-BE49-F238E27FC236}">
              <a16:creationId xmlns:a16="http://schemas.microsoft.com/office/drawing/2014/main" id="{00000000-0008-0000-1000-00000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 name="Option Button 9">
          <a:extLst>
            <a:ext uri="{FF2B5EF4-FFF2-40B4-BE49-F238E27FC236}">
              <a16:creationId xmlns:a16="http://schemas.microsoft.com/office/drawing/2014/main" id="{00000000-0008-0000-1000-00000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 name="Group Box 10" descr="Group Box 5">
          <a:extLst>
            <a:ext uri="{FF2B5EF4-FFF2-40B4-BE49-F238E27FC236}">
              <a16:creationId xmlns:a16="http://schemas.microsoft.com/office/drawing/2014/main" id="{00000000-0008-0000-1000-00000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xdr:row>
      <xdr:rowOff>28440</xdr:rowOff>
    </xdr:from>
    <xdr:to>
      <xdr:col>7</xdr:col>
      <xdr:colOff>-363960</xdr:colOff>
      <xdr:row>23</xdr:row>
      <xdr:rowOff>0</xdr:rowOff>
    </xdr:to>
    <xdr:sp macro="" textlink="">
      <xdr:nvSpPr>
        <xdr:cNvPr id="12" name="Option Button 11">
          <a:extLst>
            <a:ext uri="{FF2B5EF4-FFF2-40B4-BE49-F238E27FC236}">
              <a16:creationId xmlns:a16="http://schemas.microsoft.com/office/drawing/2014/main" id="{00000000-0008-0000-1000-00000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 name="Option Button 12">
          <a:extLst>
            <a:ext uri="{FF2B5EF4-FFF2-40B4-BE49-F238E27FC236}">
              <a16:creationId xmlns:a16="http://schemas.microsoft.com/office/drawing/2014/main" id="{00000000-0008-0000-1000-00000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 name="Option Button 13">
          <a:extLst>
            <a:ext uri="{FF2B5EF4-FFF2-40B4-BE49-F238E27FC236}">
              <a16:creationId xmlns:a16="http://schemas.microsoft.com/office/drawing/2014/main" id="{00000000-0008-0000-1000-00000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 name="Option Button 14">
          <a:extLst>
            <a:ext uri="{FF2B5EF4-FFF2-40B4-BE49-F238E27FC236}">
              <a16:creationId xmlns:a16="http://schemas.microsoft.com/office/drawing/2014/main" id="{00000000-0008-0000-1000-00000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 name="Group Box 15" descr="Group Box 5">
          <a:extLst>
            <a:ext uri="{FF2B5EF4-FFF2-40B4-BE49-F238E27FC236}">
              <a16:creationId xmlns:a16="http://schemas.microsoft.com/office/drawing/2014/main" id="{00000000-0008-0000-1000-00001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xdr:row>
      <xdr:rowOff>28440</xdr:rowOff>
    </xdr:from>
    <xdr:to>
      <xdr:col>7</xdr:col>
      <xdr:colOff>-363960</xdr:colOff>
      <xdr:row>24</xdr:row>
      <xdr:rowOff>0</xdr:rowOff>
    </xdr:to>
    <xdr:sp macro="" textlink="">
      <xdr:nvSpPr>
        <xdr:cNvPr id="17" name="Option Button 16">
          <a:extLst>
            <a:ext uri="{FF2B5EF4-FFF2-40B4-BE49-F238E27FC236}">
              <a16:creationId xmlns:a16="http://schemas.microsoft.com/office/drawing/2014/main" id="{00000000-0008-0000-1000-00001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 name="Option Button 17">
          <a:extLst>
            <a:ext uri="{FF2B5EF4-FFF2-40B4-BE49-F238E27FC236}">
              <a16:creationId xmlns:a16="http://schemas.microsoft.com/office/drawing/2014/main" id="{00000000-0008-0000-1000-00001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 name="Option Button 18">
          <a:extLst>
            <a:ext uri="{FF2B5EF4-FFF2-40B4-BE49-F238E27FC236}">
              <a16:creationId xmlns:a16="http://schemas.microsoft.com/office/drawing/2014/main" id="{00000000-0008-0000-1000-00001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 name="Option Button 19">
          <a:extLst>
            <a:ext uri="{FF2B5EF4-FFF2-40B4-BE49-F238E27FC236}">
              <a16:creationId xmlns:a16="http://schemas.microsoft.com/office/drawing/2014/main" id="{00000000-0008-0000-1000-00001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 name="Group Box 20" descr="Group Box 5">
          <a:extLst>
            <a:ext uri="{FF2B5EF4-FFF2-40B4-BE49-F238E27FC236}">
              <a16:creationId xmlns:a16="http://schemas.microsoft.com/office/drawing/2014/main" id="{00000000-0008-0000-1000-00001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xdr:row>
      <xdr:rowOff>28440</xdr:rowOff>
    </xdr:from>
    <xdr:to>
      <xdr:col>7</xdr:col>
      <xdr:colOff>-363960</xdr:colOff>
      <xdr:row>25</xdr:row>
      <xdr:rowOff>0</xdr:rowOff>
    </xdr:to>
    <xdr:sp macro="" textlink="">
      <xdr:nvSpPr>
        <xdr:cNvPr id="22" name="Option Button 21">
          <a:extLst>
            <a:ext uri="{FF2B5EF4-FFF2-40B4-BE49-F238E27FC236}">
              <a16:creationId xmlns:a16="http://schemas.microsoft.com/office/drawing/2014/main" id="{00000000-0008-0000-1000-00001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 name="Option Button 22">
          <a:extLst>
            <a:ext uri="{FF2B5EF4-FFF2-40B4-BE49-F238E27FC236}">
              <a16:creationId xmlns:a16="http://schemas.microsoft.com/office/drawing/2014/main" id="{00000000-0008-0000-1000-00001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 name="Option Button 23">
          <a:extLst>
            <a:ext uri="{FF2B5EF4-FFF2-40B4-BE49-F238E27FC236}">
              <a16:creationId xmlns:a16="http://schemas.microsoft.com/office/drawing/2014/main" id="{00000000-0008-0000-1000-00001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 name="Option Button 24">
          <a:extLst>
            <a:ext uri="{FF2B5EF4-FFF2-40B4-BE49-F238E27FC236}">
              <a16:creationId xmlns:a16="http://schemas.microsoft.com/office/drawing/2014/main" id="{00000000-0008-0000-1000-00001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 name="Group Box 25" descr="Group Box 5">
          <a:extLst>
            <a:ext uri="{FF2B5EF4-FFF2-40B4-BE49-F238E27FC236}">
              <a16:creationId xmlns:a16="http://schemas.microsoft.com/office/drawing/2014/main" id="{00000000-0008-0000-1000-00001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xdr:row>
      <xdr:rowOff>28440</xdr:rowOff>
    </xdr:from>
    <xdr:to>
      <xdr:col>7</xdr:col>
      <xdr:colOff>-363960</xdr:colOff>
      <xdr:row>26</xdr:row>
      <xdr:rowOff>0</xdr:rowOff>
    </xdr:to>
    <xdr:sp macro="" textlink="">
      <xdr:nvSpPr>
        <xdr:cNvPr id="27" name="Option Button 26">
          <a:extLst>
            <a:ext uri="{FF2B5EF4-FFF2-40B4-BE49-F238E27FC236}">
              <a16:creationId xmlns:a16="http://schemas.microsoft.com/office/drawing/2014/main" id="{00000000-0008-0000-1000-00001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 name="Option Button 27">
          <a:extLst>
            <a:ext uri="{FF2B5EF4-FFF2-40B4-BE49-F238E27FC236}">
              <a16:creationId xmlns:a16="http://schemas.microsoft.com/office/drawing/2014/main" id="{00000000-0008-0000-1000-00001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 name="Option Button 28">
          <a:extLst>
            <a:ext uri="{FF2B5EF4-FFF2-40B4-BE49-F238E27FC236}">
              <a16:creationId xmlns:a16="http://schemas.microsoft.com/office/drawing/2014/main" id="{00000000-0008-0000-1000-00001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 name="Option Button 29">
          <a:extLst>
            <a:ext uri="{FF2B5EF4-FFF2-40B4-BE49-F238E27FC236}">
              <a16:creationId xmlns:a16="http://schemas.microsoft.com/office/drawing/2014/main" id="{00000000-0008-0000-1000-00001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 name="Group Box 30" descr="Group Box 5">
          <a:extLst>
            <a:ext uri="{FF2B5EF4-FFF2-40B4-BE49-F238E27FC236}">
              <a16:creationId xmlns:a16="http://schemas.microsoft.com/office/drawing/2014/main" id="{00000000-0008-0000-1000-00001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xdr:row>
      <xdr:rowOff>28440</xdr:rowOff>
    </xdr:from>
    <xdr:to>
      <xdr:col>7</xdr:col>
      <xdr:colOff>-363960</xdr:colOff>
      <xdr:row>27</xdr:row>
      <xdr:rowOff>0</xdr:rowOff>
    </xdr:to>
    <xdr:sp macro="" textlink="">
      <xdr:nvSpPr>
        <xdr:cNvPr id="32" name="Option Button 31">
          <a:extLst>
            <a:ext uri="{FF2B5EF4-FFF2-40B4-BE49-F238E27FC236}">
              <a16:creationId xmlns:a16="http://schemas.microsoft.com/office/drawing/2014/main" id="{00000000-0008-0000-1000-00002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 name="Option Button 32">
          <a:extLst>
            <a:ext uri="{FF2B5EF4-FFF2-40B4-BE49-F238E27FC236}">
              <a16:creationId xmlns:a16="http://schemas.microsoft.com/office/drawing/2014/main" id="{00000000-0008-0000-1000-00002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 name="Option Button 33">
          <a:extLst>
            <a:ext uri="{FF2B5EF4-FFF2-40B4-BE49-F238E27FC236}">
              <a16:creationId xmlns:a16="http://schemas.microsoft.com/office/drawing/2014/main" id="{00000000-0008-0000-1000-00002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 name="Option Button 34">
          <a:extLst>
            <a:ext uri="{FF2B5EF4-FFF2-40B4-BE49-F238E27FC236}">
              <a16:creationId xmlns:a16="http://schemas.microsoft.com/office/drawing/2014/main" id="{00000000-0008-0000-1000-00002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 name="Group Box 35" descr="Group Box 5">
          <a:extLst>
            <a:ext uri="{FF2B5EF4-FFF2-40B4-BE49-F238E27FC236}">
              <a16:creationId xmlns:a16="http://schemas.microsoft.com/office/drawing/2014/main" id="{00000000-0008-0000-1000-00002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xdr:row>
      <xdr:rowOff>28440</xdr:rowOff>
    </xdr:from>
    <xdr:to>
      <xdr:col>7</xdr:col>
      <xdr:colOff>-363960</xdr:colOff>
      <xdr:row>28</xdr:row>
      <xdr:rowOff>0</xdr:rowOff>
    </xdr:to>
    <xdr:sp macro="" textlink="">
      <xdr:nvSpPr>
        <xdr:cNvPr id="37" name="Option Button 36">
          <a:extLst>
            <a:ext uri="{FF2B5EF4-FFF2-40B4-BE49-F238E27FC236}">
              <a16:creationId xmlns:a16="http://schemas.microsoft.com/office/drawing/2014/main" id="{00000000-0008-0000-1000-00002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 name="Option Button 37">
          <a:extLst>
            <a:ext uri="{FF2B5EF4-FFF2-40B4-BE49-F238E27FC236}">
              <a16:creationId xmlns:a16="http://schemas.microsoft.com/office/drawing/2014/main" id="{00000000-0008-0000-1000-00002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 name="Option Button 38">
          <a:extLst>
            <a:ext uri="{FF2B5EF4-FFF2-40B4-BE49-F238E27FC236}">
              <a16:creationId xmlns:a16="http://schemas.microsoft.com/office/drawing/2014/main" id="{00000000-0008-0000-1000-00002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 name="Option Button 39">
          <a:extLst>
            <a:ext uri="{FF2B5EF4-FFF2-40B4-BE49-F238E27FC236}">
              <a16:creationId xmlns:a16="http://schemas.microsoft.com/office/drawing/2014/main" id="{00000000-0008-0000-1000-00002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 name="Group Box 40" descr="Group Box 5">
          <a:extLst>
            <a:ext uri="{FF2B5EF4-FFF2-40B4-BE49-F238E27FC236}">
              <a16:creationId xmlns:a16="http://schemas.microsoft.com/office/drawing/2014/main" id="{00000000-0008-0000-1000-00002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xdr:row>
      <xdr:rowOff>28440</xdr:rowOff>
    </xdr:from>
    <xdr:to>
      <xdr:col>7</xdr:col>
      <xdr:colOff>-363960</xdr:colOff>
      <xdr:row>29</xdr:row>
      <xdr:rowOff>0</xdr:rowOff>
    </xdr:to>
    <xdr:sp macro="" textlink="">
      <xdr:nvSpPr>
        <xdr:cNvPr id="42" name="Option Button 41">
          <a:extLst>
            <a:ext uri="{FF2B5EF4-FFF2-40B4-BE49-F238E27FC236}">
              <a16:creationId xmlns:a16="http://schemas.microsoft.com/office/drawing/2014/main" id="{00000000-0008-0000-1000-00002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 name="Option Button 42">
          <a:extLst>
            <a:ext uri="{FF2B5EF4-FFF2-40B4-BE49-F238E27FC236}">
              <a16:creationId xmlns:a16="http://schemas.microsoft.com/office/drawing/2014/main" id="{00000000-0008-0000-1000-00002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 name="Option Button 43">
          <a:extLst>
            <a:ext uri="{FF2B5EF4-FFF2-40B4-BE49-F238E27FC236}">
              <a16:creationId xmlns:a16="http://schemas.microsoft.com/office/drawing/2014/main" id="{00000000-0008-0000-1000-00002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 name="Option Button 44">
          <a:extLst>
            <a:ext uri="{FF2B5EF4-FFF2-40B4-BE49-F238E27FC236}">
              <a16:creationId xmlns:a16="http://schemas.microsoft.com/office/drawing/2014/main" id="{00000000-0008-0000-1000-00002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 name="Group Box 45" descr="Group Box 5">
          <a:extLst>
            <a:ext uri="{FF2B5EF4-FFF2-40B4-BE49-F238E27FC236}">
              <a16:creationId xmlns:a16="http://schemas.microsoft.com/office/drawing/2014/main" id="{00000000-0008-0000-1000-00002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xdr:row>
      <xdr:rowOff>28440</xdr:rowOff>
    </xdr:from>
    <xdr:to>
      <xdr:col>7</xdr:col>
      <xdr:colOff>-363960</xdr:colOff>
      <xdr:row>30</xdr:row>
      <xdr:rowOff>0</xdr:rowOff>
    </xdr:to>
    <xdr:sp macro="" textlink="">
      <xdr:nvSpPr>
        <xdr:cNvPr id="47" name="Option Button 46">
          <a:extLst>
            <a:ext uri="{FF2B5EF4-FFF2-40B4-BE49-F238E27FC236}">
              <a16:creationId xmlns:a16="http://schemas.microsoft.com/office/drawing/2014/main" id="{00000000-0008-0000-1000-00002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 name="Option Button 47">
          <a:extLst>
            <a:ext uri="{FF2B5EF4-FFF2-40B4-BE49-F238E27FC236}">
              <a16:creationId xmlns:a16="http://schemas.microsoft.com/office/drawing/2014/main" id="{00000000-0008-0000-1000-00003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 name="Option Button 48">
          <a:extLst>
            <a:ext uri="{FF2B5EF4-FFF2-40B4-BE49-F238E27FC236}">
              <a16:creationId xmlns:a16="http://schemas.microsoft.com/office/drawing/2014/main" id="{00000000-0008-0000-1000-00003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 name="Option Button 49">
          <a:extLst>
            <a:ext uri="{FF2B5EF4-FFF2-40B4-BE49-F238E27FC236}">
              <a16:creationId xmlns:a16="http://schemas.microsoft.com/office/drawing/2014/main" id="{00000000-0008-0000-1000-00003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 name="Group Box 50" descr="Group Box 5">
          <a:extLst>
            <a:ext uri="{FF2B5EF4-FFF2-40B4-BE49-F238E27FC236}">
              <a16:creationId xmlns:a16="http://schemas.microsoft.com/office/drawing/2014/main" id="{00000000-0008-0000-1000-00003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xdr:row>
      <xdr:rowOff>28440</xdr:rowOff>
    </xdr:from>
    <xdr:to>
      <xdr:col>7</xdr:col>
      <xdr:colOff>-363960</xdr:colOff>
      <xdr:row>31</xdr:row>
      <xdr:rowOff>0</xdr:rowOff>
    </xdr:to>
    <xdr:sp macro="" textlink="">
      <xdr:nvSpPr>
        <xdr:cNvPr id="52" name="Option Button 51">
          <a:extLst>
            <a:ext uri="{FF2B5EF4-FFF2-40B4-BE49-F238E27FC236}">
              <a16:creationId xmlns:a16="http://schemas.microsoft.com/office/drawing/2014/main" id="{00000000-0008-0000-1000-00003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 name="Option Button 52">
          <a:extLst>
            <a:ext uri="{FF2B5EF4-FFF2-40B4-BE49-F238E27FC236}">
              <a16:creationId xmlns:a16="http://schemas.microsoft.com/office/drawing/2014/main" id="{00000000-0008-0000-1000-00003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 name="Option Button 53">
          <a:extLst>
            <a:ext uri="{FF2B5EF4-FFF2-40B4-BE49-F238E27FC236}">
              <a16:creationId xmlns:a16="http://schemas.microsoft.com/office/drawing/2014/main" id="{00000000-0008-0000-1000-00003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 name="Option Button 54">
          <a:extLst>
            <a:ext uri="{FF2B5EF4-FFF2-40B4-BE49-F238E27FC236}">
              <a16:creationId xmlns:a16="http://schemas.microsoft.com/office/drawing/2014/main" id="{00000000-0008-0000-1000-00003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 name="Group Box 55" descr="Group Box 5">
          <a:extLst>
            <a:ext uri="{FF2B5EF4-FFF2-40B4-BE49-F238E27FC236}">
              <a16:creationId xmlns:a16="http://schemas.microsoft.com/office/drawing/2014/main" id="{00000000-0008-0000-1000-00003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xdr:row>
      <xdr:rowOff>28440</xdr:rowOff>
    </xdr:from>
    <xdr:to>
      <xdr:col>7</xdr:col>
      <xdr:colOff>-363960</xdr:colOff>
      <xdr:row>32</xdr:row>
      <xdr:rowOff>0</xdr:rowOff>
    </xdr:to>
    <xdr:sp macro="" textlink="">
      <xdr:nvSpPr>
        <xdr:cNvPr id="57" name="Option Button 56">
          <a:extLst>
            <a:ext uri="{FF2B5EF4-FFF2-40B4-BE49-F238E27FC236}">
              <a16:creationId xmlns:a16="http://schemas.microsoft.com/office/drawing/2014/main" id="{00000000-0008-0000-1000-00003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 name="Option Button 57">
          <a:extLst>
            <a:ext uri="{FF2B5EF4-FFF2-40B4-BE49-F238E27FC236}">
              <a16:creationId xmlns:a16="http://schemas.microsoft.com/office/drawing/2014/main" id="{00000000-0008-0000-1000-00003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 name="Option Button 58">
          <a:extLst>
            <a:ext uri="{FF2B5EF4-FFF2-40B4-BE49-F238E27FC236}">
              <a16:creationId xmlns:a16="http://schemas.microsoft.com/office/drawing/2014/main" id="{00000000-0008-0000-1000-00003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 name="Option Button 59">
          <a:extLst>
            <a:ext uri="{FF2B5EF4-FFF2-40B4-BE49-F238E27FC236}">
              <a16:creationId xmlns:a16="http://schemas.microsoft.com/office/drawing/2014/main" id="{00000000-0008-0000-1000-00003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 name="Group Box 60" descr="Group Box 5">
          <a:extLst>
            <a:ext uri="{FF2B5EF4-FFF2-40B4-BE49-F238E27FC236}">
              <a16:creationId xmlns:a16="http://schemas.microsoft.com/office/drawing/2014/main" id="{00000000-0008-0000-1000-00003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xdr:row>
      <xdr:rowOff>28440</xdr:rowOff>
    </xdr:from>
    <xdr:to>
      <xdr:col>7</xdr:col>
      <xdr:colOff>-363960</xdr:colOff>
      <xdr:row>33</xdr:row>
      <xdr:rowOff>0</xdr:rowOff>
    </xdr:to>
    <xdr:sp macro="" textlink="">
      <xdr:nvSpPr>
        <xdr:cNvPr id="62" name="Option Button 61">
          <a:extLst>
            <a:ext uri="{FF2B5EF4-FFF2-40B4-BE49-F238E27FC236}">
              <a16:creationId xmlns:a16="http://schemas.microsoft.com/office/drawing/2014/main" id="{00000000-0008-0000-1000-00003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 name="Option Button 62">
          <a:extLst>
            <a:ext uri="{FF2B5EF4-FFF2-40B4-BE49-F238E27FC236}">
              <a16:creationId xmlns:a16="http://schemas.microsoft.com/office/drawing/2014/main" id="{00000000-0008-0000-1000-00003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 name="Option Button 63">
          <a:extLst>
            <a:ext uri="{FF2B5EF4-FFF2-40B4-BE49-F238E27FC236}">
              <a16:creationId xmlns:a16="http://schemas.microsoft.com/office/drawing/2014/main" id="{00000000-0008-0000-1000-00004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 name="Option Button 64">
          <a:extLst>
            <a:ext uri="{FF2B5EF4-FFF2-40B4-BE49-F238E27FC236}">
              <a16:creationId xmlns:a16="http://schemas.microsoft.com/office/drawing/2014/main" id="{00000000-0008-0000-1000-00004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 name="Group Box 65" descr="Group Box 5">
          <a:extLst>
            <a:ext uri="{FF2B5EF4-FFF2-40B4-BE49-F238E27FC236}">
              <a16:creationId xmlns:a16="http://schemas.microsoft.com/office/drawing/2014/main" id="{00000000-0008-0000-1000-00004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xdr:row>
      <xdr:rowOff>28440</xdr:rowOff>
    </xdr:from>
    <xdr:to>
      <xdr:col>7</xdr:col>
      <xdr:colOff>-363960</xdr:colOff>
      <xdr:row>34</xdr:row>
      <xdr:rowOff>0</xdr:rowOff>
    </xdr:to>
    <xdr:sp macro="" textlink="">
      <xdr:nvSpPr>
        <xdr:cNvPr id="67" name="Option Button 66">
          <a:extLst>
            <a:ext uri="{FF2B5EF4-FFF2-40B4-BE49-F238E27FC236}">
              <a16:creationId xmlns:a16="http://schemas.microsoft.com/office/drawing/2014/main" id="{00000000-0008-0000-1000-00004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 name="Option Button 67">
          <a:extLst>
            <a:ext uri="{FF2B5EF4-FFF2-40B4-BE49-F238E27FC236}">
              <a16:creationId xmlns:a16="http://schemas.microsoft.com/office/drawing/2014/main" id="{00000000-0008-0000-1000-00004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 name="Option Button 68">
          <a:extLst>
            <a:ext uri="{FF2B5EF4-FFF2-40B4-BE49-F238E27FC236}">
              <a16:creationId xmlns:a16="http://schemas.microsoft.com/office/drawing/2014/main" id="{00000000-0008-0000-1000-00004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 name="Option Button 69">
          <a:extLst>
            <a:ext uri="{FF2B5EF4-FFF2-40B4-BE49-F238E27FC236}">
              <a16:creationId xmlns:a16="http://schemas.microsoft.com/office/drawing/2014/main" id="{00000000-0008-0000-1000-00004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 name="Group Box 70" descr="Group Box 5">
          <a:extLst>
            <a:ext uri="{FF2B5EF4-FFF2-40B4-BE49-F238E27FC236}">
              <a16:creationId xmlns:a16="http://schemas.microsoft.com/office/drawing/2014/main" id="{00000000-0008-0000-1000-00004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xdr:row>
      <xdr:rowOff>28440</xdr:rowOff>
    </xdr:from>
    <xdr:to>
      <xdr:col>7</xdr:col>
      <xdr:colOff>-363960</xdr:colOff>
      <xdr:row>35</xdr:row>
      <xdr:rowOff>0</xdr:rowOff>
    </xdr:to>
    <xdr:sp macro="" textlink="">
      <xdr:nvSpPr>
        <xdr:cNvPr id="72" name="Option Button 71">
          <a:extLst>
            <a:ext uri="{FF2B5EF4-FFF2-40B4-BE49-F238E27FC236}">
              <a16:creationId xmlns:a16="http://schemas.microsoft.com/office/drawing/2014/main" id="{00000000-0008-0000-1000-00004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 name="Option Button 72">
          <a:extLst>
            <a:ext uri="{FF2B5EF4-FFF2-40B4-BE49-F238E27FC236}">
              <a16:creationId xmlns:a16="http://schemas.microsoft.com/office/drawing/2014/main" id="{00000000-0008-0000-1000-00004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 name="Option Button 73">
          <a:extLst>
            <a:ext uri="{FF2B5EF4-FFF2-40B4-BE49-F238E27FC236}">
              <a16:creationId xmlns:a16="http://schemas.microsoft.com/office/drawing/2014/main" id="{00000000-0008-0000-1000-00004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 name="Option Button 74">
          <a:extLst>
            <a:ext uri="{FF2B5EF4-FFF2-40B4-BE49-F238E27FC236}">
              <a16:creationId xmlns:a16="http://schemas.microsoft.com/office/drawing/2014/main" id="{00000000-0008-0000-1000-00004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 name="Group Box 75" descr="Group Box 5">
          <a:extLst>
            <a:ext uri="{FF2B5EF4-FFF2-40B4-BE49-F238E27FC236}">
              <a16:creationId xmlns:a16="http://schemas.microsoft.com/office/drawing/2014/main" id="{00000000-0008-0000-1000-00004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xdr:row>
      <xdr:rowOff>28440</xdr:rowOff>
    </xdr:from>
    <xdr:to>
      <xdr:col>7</xdr:col>
      <xdr:colOff>-363960</xdr:colOff>
      <xdr:row>36</xdr:row>
      <xdr:rowOff>0</xdr:rowOff>
    </xdr:to>
    <xdr:sp macro="" textlink="">
      <xdr:nvSpPr>
        <xdr:cNvPr id="77" name="Option Button 76">
          <a:extLst>
            <a:ext uri="{FF2B5EF4-FFF2-40B4-BE49-F238E27FC236}">
              <a16:creationId xmlns:a16="http://schemas.microsoft.com/office/drawing/2014/main" id="{00000000-0008-0000-1000-00004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 name="Option Button 77">
          <a:extLst>
            <a:ext uri="{FF2B5EF4-FFF2-40B4-BE49-F238E27FC236}">
              <a16:creationId xmlns:a16="http://schemas.microsoft.com/office/drawing/2014/main" id="{00000000-0008-0000-1000-00004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 name="Option Button 78">
          <a:extLst>
            <a:ext uri="{FF2B5EF4-FFF2-40B4-BE49-F238E27FC236}">
              <a16:creationId xmlns:a16="http://schemas.microsoft.com/office/drawing/2014/main" id="{00000000-0008-0000-1000-00004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 name="Option Button 79">
          <a:extLst>
            <a:ext uri="{FF2B5EF4-FFF2-40B4-BE49-F238E27FC236}">
              <a16:creationId xmlns:a16="http://schemas.microsoft.com/office/drawing/2014/main" id="{00000000-0008-0000-1000-00005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 name="Group Box 80" descr="Group Box 5">
          <a:extLst>
            <a:ext uri="{FF2B5EF4-FFF2-40B4-BE49-F238E27FC236}">
              <a16:creationId xmlns:a16="http://schemas.microsoft.com/office/drawing/2014/main" id="{00000000-0008-0000-1000-00005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xdr:row>
      <xdr:rowOff>28440</xdr:rowOff>
    </xdr:from>
    <xdr:to>
      <xdr:col>7</xdr:col>
      <xdr:colOff>-363960</xdr:colOff>
      <xdr:row>37</xdr:row>
      <xdr:rowOff>0</xdr:rowOff>
    </xdr:to>
    <xdr:sp macro="" textlink="">
      <xdr:nvSpPr>
        <xdr:cNvPr id="82" name="Option Button 81">
          <a:extLst>
            <a:ext uri="{FF2B5EF4-FFF2-40B4-BE49-F238E27FC236}">
              <a16:creationId xmlns:a16="http://schemas.microsoft.com/office/drawing/2014/main" id="{00000000-0008-0000-1000-00005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 name="Option Button 82">
          <a:extLst>
            <a:ext uri="{FF2B5EF4-FFF2-40B4-BE49-F238E27FC236}">
              <a16:creationId xmlns:a16="http://schemas.microsoft.com/office/drawing/2014/main" id="{00000000-0008-0000-1000-00005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 name="Option Button 83">
          <a:extLst>
            <a:ext uri="{FF2B5EF4-FFF2-40B4-BE49-F238E27FC236}">
              <a16:creationId xmlns:a16="http://schemas.microsoft.com/office/drawing/2014/main" id="{00000000-0008-0000-1000-00005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 name="Option Button 84">
          <a:extLst>
            <a:ext uri="{FF2B5EF4-FFF2-40B4-BE49-F238E27FC236}">
              <a16:creationId xmlns:a16="http://schemas.microsoft.com/office/drawing/2014/main" id="{00000000-0008-0000-1000-00005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 name="Group Box 85" descr="Group Box 5">
          <a:extLst>
            <a:ext uri="{FF2B5EF4-FFF2-40B4-BE49-F238E27FC236}">
              <a16:creationId xmlns:a16="http://schemas.microsoft.com/office/drawing/2014/main" id="{00000000-0008-0000-1000-00005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xdr:row>
      <xdr:rowOff>28440</xdr:rowOff>
    </xdr:from>
    <xdr:to>
      <xdr:col>7</xdr:col>
      <xdr:colOff>-363960</xdr:colOff>
      <xdr:row>38</xdr:row>
      <xdr:rowOff>0</xdr:rowOff>
    </xdr:to>
    <xdr:sp macro="" textlink="">
      <xdr:nvSpPr>
        <xdr:cNvPr id="87" name="Option Button 86">
          <a:extLst>
            <a:ext uri="{FF2B5EF4-FFF2-40B4-BE49-F238E27FC236}">
              <a16:creationId xmlns:a16="http://schemas.microsoft.com/office/drawing/2014/main" id="{00000000-0008-0000-1000-00005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 name="Option Button 87">
          <a:extLst>
            <a:ext uri="{FF2B5EF4-FFF2-40B4-BE49-F238E27FC236}">
              <a16:creationId xmlns:a16="http://schemas.microsoft.com/office/drawing/2014/main" id="{00000000-0008-0000-1000-00005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 name="Option Button 88">
          <a:extLst>
            <a:ext uri="{FF2B5EF4-FFF2-40B4-BE49-F238E27FC236}">
              <a16:creationId xmlns:a16="http://schemas.microsoft.com/office/drawing/2014/main" id="{00000000-0008-0000-1000-00005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 name="Option Button 89">
          <a:extLst>
            <a:ext uri="{FF2B5EF4-FFF2-40B4-BE49-F238E27FC236}">
              <a16:creationId xmlns:a16="http://schemas.microsoft.com/office/drawing/2014/main" id="{00000000-0008-0000-1000-00005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 name="Group Box 90" descr="Group Box 5">
          <a:extLst>
            <a:ext uri="{FF2B5EF4-FFF2-40B4-BE49-F238E27FC236}">
              <a16:creationId xmlns:a16="http://schemas.microsoft.com/office/drawing/2014/main" id="{00000000-0008-0000-1000-00005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xdr:row>
      <xdr:rowOff>28440</xdr:rowOff>
    </xdr:from>
    <xdr:to>
      <xdr:col>7</xdr:col>
      <xdr:colOff>-363960</xdr:colOff>
      <xdr:row>39</xdr:row>
      <xdr:rowOff>0</xdr:rowOff>
    </xdr:to>
    <xdr:sp macro="" textlink="">
      <xdr:nvSpPr>
        <xdr:cNvPr id="92" name="Option Button 91">
          <a:extLst>
            <a:ext uri="{FF2B5EF4-FFF2-40B4-BE49-F238E27FC236}">
              <a16:creationId xmlns:a16="http://schemas.microsoft.com/office/drawing/2014/main" id="{00000000-0008-0000-1000-00005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 name="Option Button 92">
          <a:extLst>
            <a:ext uri="{FF2B5EF4-FFF2-40B4-BE49-F238E27FC236}">
              <a16:creationId xmlns:a16="http://schemas.microsoft.com/office/drawing/2014/main" id="{00000000-0008-0000-1000-00005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 name="Option Button 93">
          <a:extLst>
            <a:ext uri="{FF2B5EF4-FFF2-40B4-BE49-F238E27FC236}">
              <a16:creationId xmlns:a16="http://schemas.microsoft.com/office/drawing/2014/main" id="{00000000-0008-0000-1000-00005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 name="Option Button 94">
          <a:extLst>
            <a:ext uri="{FF2B5EF4-FFF2-40B4-BE49-F238E27FC236}">
              <a16:creationId xmlns:a16="http://schemas.microsoft.com/office/drawing/2014/main" id="{00000000-0008-0000-1000-00005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 name="Group Box 95" descr="Group Box 5">
          <a:extLst>
            <a:ext uri="{FF2B5EF4-FFF2-40B4-BE49-F238E27FC236}">
              <a16:creationId xmlns:a16="http://schemas.microsoft.com/office/drawing/2014/main" id="{00000000-0008-0000-1000-00006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xdr:row>
      <xdr:rowOff>28440</xdr:rowOff>
    </xdr:from>
    <xdr:to>
      <xdr:col>7</xdr:col>
      <xdr:colOff>-363960</xdr:colOff>
      <xdr:row>40</xdr:row>
      <xdr:rowOff>0</xdr:rowOff>
    </xdr:to>
    <xdr:sp macro="" textlink="">
      <xdr:nvSpPr>
        <xdr:cNvPr id="97" name="Option Button 96">
          <a:extLst>
            <a:ext uri="{FF2B5EF4-FFF2-40B4-BE49-F238E27FC236}">
              <a16:creationId xmlns:a16="http://schemas.microsoft.com/office/drawing/2014/main" id="{00000000-0008-0000-1000-00006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 name="Option Button 97">
          <a:extLst>
            <a:ext uri="{FF2B5EF4-FFF2-40B4-BE49-F238E27FC236}">
              <a16:creationId xmlns:a16="http://schemas.microsoft.com/office/drawing/2014/main" id="{00000000-0008-0000-1000-00006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 name="Option Button 98">
          <a:extLst>
            <a:ext uri="{FF2B5EF4-FFF2-40B4-BE49-F238E27FC236}">
              <a16:creationId xmlns:a16="http://schemas.microsoft.com/office/drawing/2014/main" id="{00000000-0008-0000-1000-00006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 name="Option Button 99">
          <a:extLst>
            <a:ext uri="{FF2B5EF4-FFF2-40B4-BE49-F238E27FC236}">
              <a16:creationId xmlns:a16="http://schemas.microsoft.com/office/drawing/2014/main" id="{00000000-0008-0000-1000-00006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 name="Group Box 100" descr="Group Box 5">
          <a:extLst>
            <a:ext uri="{FF2B5EF4-FFF2-40B4-BE49-F238E27FC236}">
              <a16:creationId xmlns:a16="http://schemas.microsoft.com/office/drawing/2014/main" id="{00000000-0008-0000-1000-00006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xdr:row>
      <xdr:rowOff>28440</xdr:rowOff>
    </xdr:from>
    <xdr:to>
      <xdr:col>7</xdr:col>
      <xdr:colOff>-363960</xdr:colOff>
      <xdr:row>41</xdr:row>
      <xdr:rowOff>0</xdr:rowOff>
    </xdr:to>
    <xdr:sp macro="" textlink="">
      <xdr:nvSpPr>
        <xdr:cNvPr id="102" name="Option Button 101">
          <a:extLst>
            <a:ext uri="{FF2B5EF4-FFF2-40B4-BE49-F238E27FC236}">
              <a16:creationId xmlns:a16="http://schemas.microsoft.com/office/drawing/2014/main" id="{00000000-0008-0000-1000-00006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 name="Option Button 102">
          <a:extLst>
            <a:ext uri="{FF2B5EF4-FFF2-40B4-BE49-F238E27FC236}">
              <a16:creationId xmlns:a16="http://schemas.microsoft.com/office/drawing/2014/main" id="{00000000-0008-0000-1000-00006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 name="Option Button 103">
          <a:extLst>
            <a:ext uri="{FF2B5EF4-FFF2-40B4-BE49-F238E27FC236}">
              <a16:creationId xmlns:a16="http://schemas.microsoft.com/office/drawing/2014/main" id="{00000000-0008-0000-1000-00006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 name="Option Button 104">
          <a:extLst>
            <a:ext uri="{FF2B5EF4-FFF2-40B4-BE49-F238E27FC236}">
              <a16:creationId xmlns:a16="http://schemas.microsoft.com/office/drawing/2014/main" id="{00000000-0008-0000-1000-00006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 name="Group Box 105" descr="Group Box 5">
          <a:extLst>
            <a:ext uri="{FF2B5EF4-FFF2-40B4-BE49-F238E27FC236}">
              <a16:creationId xmlns:a16="http://schemas.microsoft.com/office/drawing/2014/main" id="{00000000-0008-0000-1000-00006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xdr:row>
      <xdr:rowOff>28440</xdr:rowOff>
    </xdr:from>
    <xdr:to>
      <xdr:col>7</xdr:col>
      <xdr:colOff>-363960</xdr:colOff>
      <xdr:row>42</xdr:row>
      <xdr:rowOff>0</xdr:rowOff>
    </xdr:to>
    <xdr:sp macro="" textlink="">
      <xdr:nvSpPr>
        <xdr:cNvPr id="107" name="Option Button 106">
          <a:extLst>
            <a:ext uri="{FF2B5EF4-FFF2-40B4-BE49-F238E27FC236}">
              <a16:creationId xmlns:a16="http://schemas.microsoft.com/office/drawing/2014/main" id="{00000000-0008-0000-1000-00006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 name="Option Button 107">
          <a:extLst>
            <a:ext uri="{FF2B5EF4-FFF2-40B4-BE49-F238E27FC236}">
              <a16:creationId xmlns:a16="http://schemas.microsoft.com/office/drawing/2014/main" id="{00000000-0008-0000-1000-00006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 name="Option Button 108">
          <a:extLst>
            <a:ext uri="{FF2B5EF4-FFF2-40B4-BE49-F238E27FC236}">
              <a16:creationId xmlns:a16="http://schemas.microsoft.com/office/drawing/2014/main" id="{00000000-0008-0000-1000-00006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 name="Option Button 109">
          <a:extLst>
            <a:ext uri="{FF2B5EF4-FFF2-40B4-BE49-F238E27FC236}">
              <a16:creationId xmlns:a16="http://schemas.microsoft.com/office/drawing/2014/main" id="{00000000-0008-0000-1000-00006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 name="Group Box 110" descr="Group Box 5">
          <a:extLst>
            <a:ext uri="{FF2B5EF4-FFF2-40B4-BE49-F238E27FC236}">
              <a16:creationId xmlns:a16="http://schemas.microsoft.com/office/drawing/2014/main" id="{00000000-0008-0000-1000-00006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xdr:row>
      <xdr:rowOff>28440</xdr:rowOff>
    </xdr:from>
    <xdr:to>
      <xdr:col>7</xdr:col>
      <xdr:colOff>-363960</xdr:colOff>
      <xdr:row>43</xdr:row>
      <xdr:rowOff>0</xdr:rowOff>
    </xdr:to>
    <xdr:sp macro="" textlink="">
      <xdr:nvSpPr>
        <xdr:cNvPr id="112" name="Option Button 111">
          <a:extLst>
            <a:ext uri="{FF2B5EF4-FFF2-40B4-BE49-F238E27FC236}">
              <a16:creationId xmlns:a16="http://schemas.microsoft.com/office/drawing/2014/main" id="{00000000-0008-0000-1000-00007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 name="Option Button 112">
          <a:extLst>
            <a:ext uri="{FF2B5EF4-FFF2-40B4-BE49-F238E27FC236}">
              <a16:creationId xmlns:a16="http://schemas.microsoft.com/office/drawing/2014/main" id="{00000000-0008-0000-1000-00007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 name="Option Button 113">
          <a:extLst>
            <a:ext uri="{FF2B5EF4-FFF2-40B4-BE49-F238E27FC236}">
              <a16:creationId xmlns:a16="http://schemas.microsoft.com/office/drawing/2014/main" id="{00000000-0008-0000-1000-00007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 name="Option Button 114">
          <a:extLst>
            <a:ext uri="{FF2B5EF4-FFF2-40B4-BE49-F238E27FC236}">
              <a16:creationId xmlns:a16="http://schemas.microsoft.com/office/drawing/2014/main" id="{00000000-0008-0000-1000-00007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 name="Group Box 115" descr="Group Box 5">
          <a:extLst>
            <a:ext uri="{FF2B5EF4-FFF2-40B4-BE49-F238E27FC236}">
              <a16:creationId xmlns:a16="http://schemas.microsoft.com/office/drawing/2014/main" id="{00000000-0008-0000-1000-00007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xdr:row>
      <xdr:rowOff>28440</xdr:rowOff>
    </xdr:from>
    <xdr:to>
      <xdr:col>7</xdr:col>
      <xdr:colOff>-363960</xdr:colOff>
      <xdr:row>44</xdr:row>
      <xdr:rowOff>0</xdr:rowOff>
    </xdr:to>
    <xdr:sp macro="" textlink="">
      <xdr:nvSpPr>
        <xdr:cNvPr id="117" name="Option Button 116">
          <a:extLst>
            <a:ext uri="{FF2B5EF4-FFF2-40B4-BE49-F238E27FC236}">
              <a16:creationId xmlns:a16="http://schemas.microsoft.com/office/drawing/2014/main" id="{00000000-0008-0000-1000-00007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 name="Option Button 117">
          <a:extLst>
            <a:ext uri="{FF2B5EF4-FFF2-40B4-BE49-F238E27FC236}">
              <a16:creationId xmlns:a16="http://schemas.microsoft.com/office/drawing/2014/main" id="{00000000-0008-0000-1000-00007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 name="Option Button 118">
          <a:extLst>
            <a:ext uri="{FF2B5EF4-FFF2-40B4-BE49-F238E27FC236}">
              <a16:creationId xmlns:a16="http://schemas.microsoft.com/office/drawing/2014/main" id="{00000000-0008-0000-1000-00007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 name="Option Button 119">
          <a:extLst>
            <a:ext uri="{FF2B5EF4-FFF2-40B4-BE49-F238E27FC236}">
              <a16:creationId xmlns:a16="http://schemas.microsoft.com/office/drawing/2014/main" id="{00000000-0008-0000-1000-00007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 name="Group Box 120" descr="Group Box 5">
          <a:extLst>
            <a:ext uri="{FF2B5EF4-FFF2-40B4-BE49-F238E27FC236}">
              <a16:creationId xmlns:a16="http://schemas.microsoft.com/office/drawing/2014/main" id="{00000000-0008-0000-1000-00007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xdr:row>
      <xdr:rowOff>28440</xdr:rowOff>
    </xdr:from>
    <xdr:to>
      <xdr:col>7</xdr:col>
      <xdr:colOff>-363960</xdr:colOff>
      <xdr:row>45</xdr:row>
      <xdr:rowOff>0</xdr:rowOff>
    </xdr:to>
    <xdr:sp macro="" textlink="">
      <xdr:nvSpPr>
        <xdr:cNvPr id="122" name="Option Button 121">
          <a:extLst>
            <a:ext uri="{FF2B5EF4-FFF2-40B4-BE49-F238E27FC236}">
              <a16:creationId xmlns:a16="http://schemas.microsoft.com/office/drawing/2014/main" id="{00000000-0008-0000-1000-00007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 name="Option Button 122">
          <a:extLst>
            <a:ext uri="{FF2B5EF4-FFF2-40B4-BE49-F238E27FC236}">
              <a16:creationId xmlns:a16="http://schemas.microsoft.com/office/drawing/2014/main" id="{00000000-0008-0000-1000-00007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 name="Option Button 123">
          <a:extLst>
            <a:ext uri="{FF2B5EF4-FFF2-40B4-BE49-F238E27FC236}">
              <a16:creationId xmlns:a16="http://schemas.microsoft.com/office/drawing/2014/main" id="{00000000-0008-0000-1000-00007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 name="Option Button 124">
          <a:extLst>
            <a:ext uri="{FF2B5EF4-FFF2-40B4-BE49-F238E27FC236}">
              <a16:creationId xmlns:a16="http://schemas.microsoft.com/office/drawing/2014/main" id="{00000000-0008-0000-1000-00007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 name="Group Box 125" descr="Group Box 5">
          <a:extLst>
            <a:ext uri="{FF2B5EF4-FFF2-40B4-BE49-F238E27FC236}">
              <a16:creationId xmlns:a16="http://schemas.microsoft.com/office/drawing/2014/main" id="{00000000-0008-0000-1000-00007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xdr:row>
      <xdr:rowOff>28440</xdr:rowOff>
    </xdr:from>
    <xdr:to>
      <xdr:col>7</xdr:col>
      <xdr:colOff>-363960</xdr:colOff>
      <xdr:row>46</xdr:row>
      <xdr:rowOff>0</xdr:rowOff>
    </xdr:to>
    <xdr:sp macro="" textlink="">
      <xdr:nvSpPr>
        <xdr:cNvPr id="127" name="Option Button 126">
          <a:extLst>
            <a:ext uri="{FF2B5EF4-FFF2-40B4-BE49-F238E27FC236}">
              <a16:creationId xmlns:a16="http://schemas.microsoft.com/office/drawing/2014/main" id="{00000000-0008-0000-1000-00007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 name="Option Button 127">
          <a:extLst>
            <a:ext uri="{FF2B5EF4-FFF2-40B4-BE49-F238E27FC236}">
              <a16:creationId xmlns:a16="http://schemas.microsoft.com/office/drawing/2014/main" id="{00000000-0008-0000-1000-00008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 name="Option Button 128">
          <a:extLst>
            <a:ext uri="{FF2B5EF4-FFF2-40B4-BE49-F238E27FC236}">
              <a16:creationId xmlns:a16="http://schemas.microsoft.com/office/drawing/2014/main" id="{00000000-0008-0000-1000-00008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 name="Option Button 129">
          <a:extLst>
            <a:ext uri="{FF2B5EF4-FFF2-40B4-BE49-F238E27FC236}">
              <a16:creationId xmlns:a16="http://schemas.microsoft.com/office/drawing/2014/main" id="{00000000-0008-0000-1000-00008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 name="Group Box 130" descr="Group Box 5">
          <a:extLst>
            <a:ext uri="{FF2B5EF4-FFF2-40B4-BE49-F238E27FC236}">
              <a16:creationId xmlns:a16="http://schemas.microsoft.com/office/drawing/2014/main" id="{00000000-0008-0000-1000-00008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xdr:row>
      <xdr:rowOff>28440</xdr:rowOff>
    </xdr:from>
    <xdr:to>
      <xdr:col>7</xdr:col>
      <xdr:colOff>-363960</xdr:colOff>
      <xdr:row>47</xdr:row>
      <xdr:rowOff>0</xdr:rowOff>
    </xdr:to>
    <xdr:sp macro="" textlink="">
      <xdr:nvSpPr>
        <xdr:cNvPr id="132" name="Option Button 131">
          <a:extLst>
            <a:ext uri="{FF2B5EF4-FFF2-40B4-BE49-F238E27FC236}">
              <a16:creationId xmlns:a16="http://schemas.microsoft.com/office/drawing/2014/main" id="{00000000-0008-0000-1000-00008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 name="Option Button 132">
          <a:extLst>
            <a:ext uri="{FF2B5EF4-FFF2-40B4-BE49-F238E27FC236}">
              <a16:creationId xmlns:a16="http://schemas.microsoft.com/office/drawing/2014/main" id="{00000000-0008-0000-1000-00008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 name="Option Button 133">
          <a:extLst>
            <a:ext uri="{FF2B5EF4-FFF2-40B4-BE49-F238E27FC236}">
              <a16:creationId xmlns:a16="http://schemas.microsoft.com/office/drawing/2014/main" id="{00000000-0008-0000-1000-00008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 name="Option Button 134">
          <a:extLst>
            <a:ext uri="{FF2B5EF4-FFF2-40B4-BE49-F238E27FC236}">
              <a16:creationId xmlns:a16="http://schemas.microsoft.com/office/drawing/2014/main" id="{00000000-0008-0000-1000-00008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 name="Group Box 135" descr="Group Box 5">
          <a:extLst>
            <a:ext uri="{FF2B5EF4-FFF2-40B4-BE49-F238E27FC236}">
              <a16:creationId xmlns:a16="http://schemas.microsoft.com/office/drawing/2014/main" id="{00000000-0008-0000-1000-00008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xdr:row>
      <xdr:rowOff>28440</xdr:rowOff>
    </xdr:from>
    <xdr:to>
      <xdr:col>7</xdr:col>
      <xdr:colOff>-363960</xdr:colOff>
      <xdr:row>48</xdr:row>
      <xdr:rowOff>0</xdr:rowOff>
    </xdr:to>
    <xdr:sp macro="" textlink="">
      <xdr:nvSpPr>
        <xdr:cNvPr id="137" name="Option Button 136">
          <a:extLst>
            <a:ext uri="{FF2B5EF4-FFF2-40B4-BE49-F238E27FC236}">
              <a16:creationId xmlns:a16="http://schemas.microsoft.com/office/drawing/2014/main" id="{00000000-0008-0000-1000-00008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 name="Option Button 137">
          <a:extLst>
            <a:ext uri="{FF2B5EF4-FFF2-40B4-BE49-F238E27FC236}">
              <a16:creationId xmlns:a16="http://schemas.microsoft.com/office/drawing/2014/main" id="{00000000-0008-0000-1000-00008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 name="Option Button 138">
          <a:extLst>
            <a:ext uri="{FF2B5EF4-FFF2-40B4-BE49-F238E27FC236}">
              <a16:creationId xmlns:a16="http://schemas.microsoft.com/office/drawing/2014/main" id="{00000000-0008-0000-1000-00008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 name="Option Button 139">
          <a:extLst>
            <a:ext uri="{FF2B5EF4-FFF2-40B4-BE49-F238E27FC236}">
              <a16:creationId xmlns:a16="http://schemas.microsoft.com/office/drawing/2014/main" id="{00000000-0008-0000-1000-00008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 name="Group Box 140" descr="Group Box 5">
          <a:extLst>
            <a:ext uri="{FF2B5EF4-FFF2-40B4-BE49-F238E27FC236}">
              <a16:creationId xmlns:a16="http://schemas.microsoft.com/office/drawing/2014/main" id="{00000000-0008-0000-1000-00008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xdr:row>
      <xdr:rowOff>28440</xdr:rowOff>
    </xdr:from>
    <xdr:to>
      <xdr:col>7</xdr:col>
      <xdr:colOff>-363960</xdr:colOff>
      <xdr:row>49</xdr:row>
      <xdr:rowOff>0</xdr:rowOff>
    </xdr:to>
    <xdr:sp macro="" textlink="">
      <xdr:nvSpPr>
        <xdr:cNvPr id="142" name="Option Button 141">
          <a:extLst>
            <a:ext uri="{FF2B5EF4-FFF2-40B4-BE49-F238E27FC236}">
              <a16:creationId xmlns:a16="http://schemas.microsoft.com/office/drawing/2014/main" id="{00000000-0008-0000-1000-00008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 name="Option Button 142">
          <a:extLst>
            <a:ext uri="{FF2B5EF4-FFF2-40B4-BE49-F238E27FC236}">
              <a16:creationId xmlns:a16="http://schemas.microsoft.com/office/drawing/2014/main" id="{00000000-0008-0000-1000-00008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 name="Option Button 143">
          <a:extLst>
            <a:ext uri="{FF2B5EF4-FFF2-40B4-BE49-F238E27FC236}">
              <a16:creationId xmlns:a16="http://schemas.microsoft.com/office/drawing/2014/main" id="{00000000-0008-0000-1000-00009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 name="Option Button 144">
          <a:extLst>
            <a:ext uri="{FF2B5EF4-FFF2-40B4-BE49-F238E27FC236}">
              <a16:creationId xmlns:a16="http://schemas.microsoft.com/office/drawing/2014/main" id="{00000000-0008-0000-1000-00009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 name="Group Box 145" descr="Group Box 5">
          <a:extLst>
            <a:ext uri="{FF2B5EF4-FFF2-40B4-BE49-F238E27FC236}">
              <a16:creationId xmlns:a16="http://schemas.microsoft.com/office/drawing/2014/main" id="{00000000-0008-0000-1000-00009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xdr:row>
      <xdr:rowOff>28440</xdr:rowOff>
    </xdr:from>
    <xdr:to>
      <xdr:col>7</xdr:col>
      <xdr:colOff>-363960</xdr:colOff>
      <xdr:row>50</xdr:row>
      <xdr:rowOff>0</xdr:rowOff>
    </xdr:to>
    <xdr:sp macro="" textlink="">
      <xdr:nvSpPr>
        <xdr:cNvPr id="147" name="Option Button 146">
          <a:extLst>
            <a:ext uri="{FF2B5EF4-FFF2-40B4-BE49-F238E27FC236}">
              <a16:creationId xmlns:a16="http://schemas.microsoft.com/office/drawing/2014/main" id="{00000000-0008-0000-1000-00009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 name="Option Button 147">
          <a:extLst>
            <a:ext uri="{FF2B5EF4-FFF2-40B4-BE49-F238E27FC236}">
              <a16:creationId xmlns:a16="http://schemas.microsoft.com/office/drawing/2014/main" id="{00000000-0008-0000-1000-00009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 name="Option Button 148">
          <a:extLst>
            <a:ext uri="{FF2B5EF4-FFF2-40B4-BE49-F238E27FC236}">
              <a16:creationId xmlns:a16="http://schemas.microsoft.com/office/drawing/2014/main" id="{00000000-0008-0000-1000-00009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 name="Option Button 149">
          <a:extLst>
            <a:ext uri="{FF2B5EF4-FFF2-40B4-BE49-F238E27FC236}">
              <a16:creationId xmlns:a16="http://schemas.microsoft.com/office/drawing/2014/main" id="{00000000-0008-0000-1000-00009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 name="Group Box 150" descr="Group Box 5">
          <a:extLst>
            <a:ext uri="{FF2B5EF4-FFF2-40B4-BE49-F238E27FC236}">
              <a16:creationId xmlns:a16="http://schemas.microsoft.com/office/drawing/2014/main" id="{00000000-0008-0000-1000-00009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xdr:row>
      <xdr:rowOff>28440</xdr:rowOff>
    </xdr:from>
    <xdr:to>
      <xdr:col>7</xdr:col>
      <xdr:colOff>-363960</xdr:colOff>
      <xdr:row>51</xdr:row>
      <xdr:rowOff>0</xdr:rowOff>
    </xdr:to>
    <xdr:sp macro="" textlink="">
      <xdr:nvSpPr>
        <xdr:cNvPr id="152" name="Option Button 151">
          <a:extLst>
            <a:ext uri="{FF2B5EF4-FFF2-40B4-BE49-F238E27FC236}">
              <a16:creationId xmlns:a16="http://schemas.microsoft.com/office/drawing/2014/main" id="{00000000-0008-0000-1000-00009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 name="Option Button 152">
          <a:extLst>
            <a:ext uri="{FF2B5EF4-FFF2-40B4-BE49-F238E27FC236}">
              <a16:creationId xmlns:a16="http://schemas.microsoft.com/office/drawing/2014/main" id="{00000000-0008-0000-1000-00009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 name="Option Button 153">
          <a:extLst>
            <a:ext uri="{FF2B5EF4-FFF2-40B4-BE49-F238E27FC236}">
              <a16:creationId xmlns:a16="http://schemas.microsoft.com/office/drawing/2014/main" id="{00000000-0008-0000-1000-00009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 name="Option Button 154">
          <a:extLst>
            <a:ext uri="{FF2B5EF4-FFF2-40B4-BE49-F238E27FC236}">
              <a16:creationId xmlns:a16="http://schemas.microsoft.com/office/drawing/2014/main" id="{00000000-0008-0000-1000-00009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 name="Group Box 155" descr="Group Box 5">
          <a:extLst>
            <a:ext uri="{FF2B5EF4-FFF2-40B4-BE49-F238E27FC236}">
              <a16:creationId xmlns:a16="http://schemas.microsoft.com/office/drawing/2014/main" id="{00000000-0008-0000-1000-00009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xdr:row>
      <xdr:rowOff>28440</xdr:rowOff>
    </xdr:from>
    <xdr:to>
      <xdr:col>7</xdr:col>
      <xdr:colOff>-363960</xdr:colOff>
      <xdr:row>52</xdr:row>
      <xdr:rowOff>0</xdr:rowOff>
    </xdr:to>
    <xdr:sp macro="" textlink="">
      <xdr:nvSpPr>
        <xdr:cNvPr id="157" name="Option Button 156">
          <a:extLst>
            <a:ext uri="{FF2B5EF4-FFF2-40B4-BE49-F238E27FC236}">
              <a16:creationId xmlns:a16="http://schemas.microsoft.com/office/drawing/2014/main" id="{00000000-0008-0000-1000-00009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 name="Option Button 157">
          <a:extLst>
            <a:ext uri="{FF2B5EF4-FFF2-40B4-BE49-F238E27FC236}">
              <a16:creationId xmlns:a16="http://schemas.microsoft.com/office/drawing/2014/main" id="{00000000-0008-0000-1000-00009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 name="Option Button 158">
          <a:extLst>
            <a:ext uri="{FF2B5EF4-FFF2-40B4-BE49-F238E27FC236}">
              <a16:creationId xmlns:a16="http://schemas.microsoft.com/office/drawing/2014/main" id="{00000000-0008-0000-1000-00009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 name="Option Button 159">
          <a:extLst>
            <a:ext uri="{FF2B5EF4-FFF2-40B4-BE49-F238E27FC236}">
              <a16:creationId xmlns:a16="http://schemas.microsoft.com/office/drawing/2014/main" id="{00000000-0008-0000-1000-0000A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 name="Group Box 160" descr="Group Box 5">
          <a:extLst>
            <a:ext uri="{FF2B5EF4-FFF2-40B4-BE49-F238E27FC236}">
              <a16:creationId xmlns:a16="http://schemas.microsoft.com/office/drawing/2014/main" id="{00000000-0008-0000-1000-0000A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xdr:row>
      <xdr:rowOff>28440</xdr:rowOff>
    </xdr:from>
    <xdr:to>
      <xdr:col>7</xdr:col>
      <xdr:colOff>-363960</xdr:colOff>
      <xdr:row>53</xdr:row>
      <xdr:rowOff>0</xdr:rowOff>
    </xdr:to>
    <xdr:sp macro="" textlink="">
      <xdr:nvSpPr>
        <xdr:cNvPr id="162" name="Option Button 161">
          <a:extLst>
            <a:ext uri="{FF2B5EF4-FFF2-40B4-BE49-F238E27FC236}">
              <a16:creationId xmlns:a16="http://schemas.microsoft.com/office/drawing/2014/main" id="{00000000-0008-0000-1000-0000A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 name="Option Button 162">
          <a:extLst>
            <a:ext uri="{FF2B5EF4-FFF2-40B4-BE49-F238E27FC236}">
              <a16:creationId xmlns:a16="http://schemas.microsoft.com/office/drawing/2014/main" id="{00000000-0008-0000-1000-0000A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 name="Option Button 163">
          <a:extLst>
            <a:ext uri="{FF2B5EF4-FFF2-40B4-BE49-F238E27FC236}">
              <a16:creationId xmlns:a16="http://schemas.microsoft.com/office/drawing/2014/main" id="{00000000-0008-0000-1000-0000A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 name="Option Button 164">
          <a:extLst>
            <a:ext uri="{FF2B5EF4-FFF2-40B4-BE49-F238E27FC236}">
              <a16:creationId xmlns:a16="http://schemas.microsoft.com/office/drawing/2014/main" id="{00000000-0008-0000-1000-0000A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 name="Group Box 165" descr="Group Box 5">
          <a:extLst>
            <a:ext uri="{FF2B5EF4-FFF2-40B4-BE49-F238E27FC236}">
              <a16:creationId xmlns:a16="http://schemas.microsoft.com/office/drawing/2014/main" id="{00000000-0008-0000-1000-0000A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xdr:row>
      <xdr:rowOff>28440</xdr:rowOff>
    </xdr:from>
    <xdr:to>
      <xdr:col>7</xdr:col>
      <xdr:colOff>-363960</xdr:colOff>
      <xdr:row>54</xdr:row>
      <xdr:rowOff>0</xdr:rowOff>
    </xdr:to>
    <xdr:sp macro="" textlink="">
      <xdr:nvSpPr>
        <xdr:cNvPr id="167" name="Option Button 166">
          <a:extLst>
            <a:ext uri="{FF2B5EF4-FFF2-40B4-BE49-F238E27FC236}">
              <a16:creationId xmlns:a16="http://schemas.microsoft.com/office/drawing/2014/main" id="{00000000-0008-0000-1000-0000A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 name="Option Button 167">
          <a:extLst>
            <a:ext uri="{FF2B5EF4-FFF2-40B4-BE49-F238E27FC236}">
              <a16:creationId xmlns:a16="http://schemas.microsoft.com/office/drawing/2014/main" id="{00000000-0008-0000-1000-0000A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 name="Option Button 168">
          <a:extLst>
            <a:ext uri="{FF2B5EF4-FFF2-40B4-BE49-F238E27FC236}">
              <a16:creationId xmlns:a16="http://schemas.microsoft.com/office/drawing/2014/main" id="{00000000-0008-0000-1000-0000A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 name="Option Button 169">
          <a:extLst>
            <a:ext uri="{FF2B5EF4-FFF2-40B4-BE49-F238E27FC236}">
              <a16:creationId xmlns:a16="http://schemas.microsoft.com/office/drawing/2014/main" id="{00000000-0008-0000-1000-0000A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 name="Group Box 170" descr="Group Box 5">
          <a:extLst>
            <a:ext uri="{FF2B5EF4-FFF2-40B4-BE49-F238E27FC236}">
              <a16:creationId xmlns:a16="http://schemas.microsoft.com/office/drawing/2014/main" id="{00000000-0008-0000-1000-0000A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xdr:row>
      <xdr:rowOff>28440</xdr:rowOff>
    </xdr:from>
    <xdr:to>
      <xdr:col>7</xdr:col>
      <xdr:colOff>-363960</xdr:colOff>
      <xdr:row>55</xdr:row>
      <xdr:rowOff>0</xdr:rowOff>
    </xdr:to>
    <xdr:sp macro="" textlink="">
      <xdr:nvSpPr>
        <xdr:cNvPr id="172" name="Option Button 171">
          <a:extLst>
            <a:ext uri="{FF2B5EF4-FFF2-40B4-BE49-F238E27FC236}">
              <a16:creationId xmlns:a16="http://schemas.microsoft.com/office/drawing/2014/main" id="{00000000-0008-0000-1000-0000A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 name="Option Button 172">
          <a:extLst>
            <a:ext uri="{FF2B5EF4-FFF2-40B4-BE49-F238E27FC236}">
              <a16:creationId xmlns:a16="http://schemas.microsoft.com/office/drawing/2014/main" id="{00000000-0008-0000-1000-0000A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 name="Option Button 173">
          <a:extLst>
            <a:ext uri="{FF2B5EF4-FFF2-40B4-BE49-F238E27FC236}">
              <a16:creationId xmlns:a16="http://schemas.microsoft.com/office/drawing/2014/main" id="{00000000-0008-0000-1000-0000A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 name="Option Button 174">
          <a:extLst>
            <a:ext uri="{FF2B5EF4-FFF2-40B4-BE49-F238E27FC236}">
              <a16:creationId xmlns:a16="http://schemas.microsoft.com/office/drawing/2014/main" id="{00000000-0008-0000-1000-0000A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 name="Group Box 175" descr="Group Box 5">
          <a:extLst>
            <a:ext uri="{FF2B5EF4-FFF2-40B4-BE49-F238E27FC236}">
              <a16:creationId xmlns:a16="http://schemas.microsoft.com/office/drawing/2014/main" id="{00000000-0008-0000-1000-0000B0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xdr:row>
      <xdr:rowOff>28440</xdr:rowOff>
    </xdr:from>
    <xdr:to>
      <xdr:col>7</xdr:col>
      <xdr:colOff>-363960</xdr:colOff>
      <xdr:row>56</xdr:row>
      <xdr:rowOff>0</xdr:rowOff>
    </xdr:to>
    <xdr:sp macro="" textlink="">
      <xdr:nvSpPr>
        <xdr:cNvPr id="177" name="Option Button 176">
          <a:extLst>
            <a:ext uri="{FF2B5EF4-FFF2-40B4-BE49-F238E27FC236}">
              <a16:creationId xmlns:a16="http://schemas.microsoft.com/office/drawing/2014/main" id="{00000000-0008-0000-1000-0000B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 name="Option Button 177">
          <a:extLst>
            <a:ext uri="{FF2B5EF4-FFF2-40B4-BE49-F238E27FC236}">
              <a16:creationId xmlns:a16="http://schemas.microsoft.com/office/drawing/2014/main" id="{00000000-0008-0000-1000-0000B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 name="Option Button 178">
          <a:extLst>
            <a:ext uri="{FF2B5EF4-FFF2-40B4-BE49-F238E27FC236}">
              <a16:creationId xmlns:a16="http://schemas.microsoft.com/office/drawing/2014/main" id="{00000000-0008-0000-1000-0000B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 name="Option Button 179">
          <a:extLst>
            <a:ext uri="{FF2B5EF4-FFF2-40B4-BE49-F238E27FC236}">
              <a16:creationId xmlns:a16="http://schemas.microsoft.com/office/drawing/2014/main" id="{00000000-0008-0000-1000-0000B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 name="Group Box 180" descr="Group Box 5">
          <a:extLst>
            <a:ext uri="{FF2B5EF4-FFF2-40B4-BE49-F238E27FC236}">
              <a16:creationId xmlns:a16="http://schemas.microsoft.com/office/drawing/2014/main" id="{00000000-0008-0000-1000-0000B5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xdr:row>
      <xdr:rowOff>28440</xdr:rowOff>
    </xdr:from>
    <xdr:to>
      <xdr:col>7</xdr:col>
      <xdr:colOff>-363960</xdr:colOff>
      <xdr:row>57</xdr:row>
      <xdr:rowOff>0</xdr:rowOff>
    </xdr:to>
    <xdr:sp macro="" textlink="">
      <xdr:nvSpPr>
        <xdr:cNvPr id="182" name="Option Button 181">
          <a:extLst>
            <a:ext uri="{FF2B5EF4-FFF2-40B4-BE49-F238E27FC236}">
              <a16:creationId xmlns:a16="http://schemas.microsoft.com/office/drawing/2014/main" id="{00000000-0008-0000-1000-0000B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 name="Option Button 182">
          <a:extLst>
            <a:ext uri="{FF2B5EF4-FFF2-40B4-BE49-F238E27FC236}">
              <a16:creationId xmlns:a16="http://schemas.microsoft.com/office/drawing/2014/main" id="{00000000-0008-0000-1000-0000B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 name="Option Button 183">
          <a:extLst>
            <a:ext uri="{FF2B5EF4-FFF2-40B4-BE49-F238E27FC236}">
              <a16:creationId xmlns:a16="http://schemas.microsoft.com/office/drawing/2014/main" id="{00000000-0008-0000-1000-0000B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 name="Option Button 184">
          <a:extLst>
            <a:ext uri="{FF2B5EF4-FFF2-40B4-BE49-F238E27FC236}">
              <a16:creationId xmlns:a16="http://schemas.microsoft.com/office/drawing/2014/main" id="{00000000-0008-0000-1000-0000B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 name="Group Box 185" descr="Group Box 5">
          <a:extLst>
            <a:ext uri="{FF2B5EF4-FFF2-40B4-BE49-F238E27FC236}">
              <a16:creationId xmlns:a16="http://schemas.microsoft.com/office/drawing/2014/main" id="{00000000-0008-0000-1000-0000BA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xdr:row>
      <xdr:rowOff>28440</xdr:rowOff>
    </xdr:from>
    <xdr:to>
      <xdr:col>7</xdr:col>
      <xdr:colOff>-363960</xdr:colOff>
      <xdr:row>58</xdr:row>
      <xdr:rowOff>0</xdr:rowOff>
    </xdr:to>
    <xdr:sp macro="" textlink="">
      <xdr:nvSpPr>
        <xdr:cNvPr id="187" name="Option Button 186">
          <a:extLst>
            <a:ext uri="{FF2B5EF4-FFF2-40B4-BE49-F238E27FC236}">
              <a16:creationId xmlns:a16="http://schemas.microsoft.com/office/drawing/2014/main" id="{00000000-0008-0000-1000-0000B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 name="Option Button 187">
          <a:extLst>
            <a:ext uri="{FF2B5EF4-FFF2-40B4-BE49-F238E27FC236}">
              <a16:creationId xmlns:a16="http://schemas.microsoft.com/office/drawing/2014/main" id="{00000000-0008-0000-1000-0000B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 name="Option Button 188">
          <a:extLst>
            <a:ext uri="{FF2B5EF4-FFF2-40B4-BE49-F238E27FC236}">
              <a16:creationId xmlns:a16="http://schemas.microsoft.com/office/drawing/2014/main" id="{00000000-0008-0000-1000-0000B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 name="Option Button 189">
          <a:extLst>
            <a:ext uri="{FF2B5EF4-FFF2-40B4-BE49-F238E27FC236}">
              <a16:creationId xmlns:a16="http://schemas.microsoft.com/office/drawing/2014/main" id="{00000000-0008-0000-1000-0000B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 name="Group Box 190" descr="Group Box 5">
          <a:extLst>
            <a:ext uri="{FF2B5EF4-FFF2-40B4-BE49-F238E27FC236}">
              <a16:creationId xmlns:a16="http://schemas.microsoft.com/office/drawing/2014/main" id="{00000000-0008-0000-1000-0000BF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xdr:row>
      <xdr:rowOff>28440</xdr:rowOff>
    </xdr:from>
    <xdr:to>
      <xdr:col>7</xdr:col>
      <xdr:colOff>-363960</xdr:colOff>
      <xdr:row>59</xdr:row>
      <xdr:rowOff>0</xdr:rowOff>
    </xdr:to>
    <xdr:sp macro="" textlink="">
      <xdr:nvSpPr>
        <xdr:cNvPr id="192" name="Option Button 191">
          <a:extLst>
            <a:ext uri="{FF2B5EF4-FFF2-40B4-BE49-F238E27FC236}">
              <a16:creationId xmlns:a16="http://schemas.microsoft.com/office/drawing/2014/main" id="{00000000-0008-0000-1000-0000C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 name="Option Button 192">
          <a:extLst>
            <a:ext uri="{FF2B5EF4-FFF2-40B4-BE49-F238E27FC236}">
              <a16:creationId xmlns:a16="http://schemas.microsoft.com/office/drawing/2014/main" id="{00000000-0008-0000-1000-0000C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 name="Option Button 193">
          <a:extLst>
            <a:ext uri="{FF2B5EF4-FFF2-40B4-BE49-F238E27FC236}">
              <a16:creationId xmlns:a16="http://schemas.microsoft.com/office/drawing/2014/main" id="{00000000-0008-0000-1000-0000C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 name="Option Button 194">
          <a:extLst>
            <a:ext uri="{FF2B5EF4-FFF2-40B4-BE49-F238E27FC236}">
              <a16:creationId xmlns:a16="http://schemas.microsoft.com/office/drawing/2014/main" id="{00000000-0008-0000-1000-0000C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 name="Group Box 195" descr="Group Box 5">
          <a:extLst>
            <a:ext uri="{FF2B5EF4-FFF2-40B4-BE49-F238E27FC236}">
              <a16:creationId xmlns:a16="http://schemas.microsoft.com/office/drawing/2014/main" id="{00000000-0008-0000-1000-0000C4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xdr:row>
      <xdr:rowOff>28440</xdr:rowOff>
    </xdr:from>
    <xdr:to>
      <xdr:col>7</xdr:col>
      <xdr:colOff>-363960</xdr:colOff>
      <xdr:row>60</xdr:row>
      <xdr:rowOff>0</xdr:rowOff>
    </xdr:to>
    <xdr:sp macro="" textlink="">
      <xdr:nvSpPr>
        <xdr:cNvPr id="197" name="Option Button 196">
          <a:extLst>
            <a:ext uri="{FF2B5EF4-FFF2-40B4-BE49-F238E27FC236}">
              <a16:creationId xmlns:a16="http://schemas.microsoft.com/office/drawing/2014/main" id="{00000000-0008-0000-1000-0000C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 name="Option Button 197">
          <a:extLst>
            <a:ext uri="{FF2B5EF4-FFF2-40B4-BE49-F238E27FC236}">
              <a16:creationId xmlns:a16="http://schemas.microsoft.com/office/drawing/2014/main" id="{00000000-0008-0000-1000-0000C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 name="Option Button 198">
          <a:extLst>
            <a:ext uri="{FF2B5EF4-FFF2-40B4-BE49-F238E27FC236}">
              <a16:creationId xmlns:a16="http://schemas.microsoft.com/office/drawing/2014/main" id="{00000000-0008-0000-1000-0000C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 name="Option Button 199">
          <a:extLst>
            <a:ext uri="{FF2B5EF4-FFF2-40B4-BE49-F238E27FC236}">
              <a16:creationId xmlns:a16="http://schemas.microsoft.com/office/drawing/2014/main" id="{00000000-0008-0000-1000-0000C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 name="Group Box 200" descr="Group Box 5">
          <a:extLst>
            <a:ext uri="{FF2B5EF4-FFF2-40B4-BE49-F238E27FC236}">
              <a16:creationId xmlns:a16="http://schemas.microsoft.com/office/drawing/2014/main" id="{00000000-0008-0000-1000-0000C9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xdr:row>
      <xdr:rowOff>28440</xdr:rowOff>
    </xdr:from>
    <xdr:to>
      <xdr:col>7</xdr:col>
      <xdr:colOff>-363960</xdr:colOff>
      <xdr:row>61</xdr:row>
      <xdr:rowOff>0</xdr:rowOff>
    </xdr:to>
    <xdr:sp macro="" textlink="">
      <xdr:nvSpPr>
        <xdr:cNvPr id="202" name="Option Button 201">
          <a:extLst>
            <a:ext uri="{FF2B5EF4-FFF2-40B4-BE49-F238E27FC236}">
              <a16:creationId xmlns:a16="http://schemas.microsoft.com/office/drawing/2014/main" id="{00000000-0008-0000-1000-0000C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 name="Option Button 202">
          <a:extLst>
            <a:ext uri="{FF2B5EF4-FFF2-40B4-BE49-F238E27FC236}">
              <a16:creationId xmlns:a16="http://schemas.microsoft.com/office/drawing/2014/main" id="{00000000-0008-0000-1000-0000C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 name="Option Button 203">
          <a:extLst>
            <a:ext uri="{FF2B5EF4-FFF2-40B4-BE49-F238E27FC236}">
              <a16:creationId xmlns:a16="http://schemas.microsoft.com/office/drawing/2014/main" id="{00000000-0008-0000-1000-0000C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 name="Option Button 204">
          <a:extLst>
            <a:ext uri="{FF2B5EF4-FFF2-40B4-BE49-F238E27FC236}">
              <a16:creationId xmlns:a16="http://schemas.microsoft.com/office/drawing/2014/main" id="{00000000-0008-0000-1000-0000C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 name="Group Box 205" descr="Group Box 5">
          <a:extLst>
            <a:ext uri="{FF2B5EF4-FFF2-40B4-BE49-F238E27FC236}">
              <a16:creationId xmlns:a16="http://schemas.microsoft.com/office/drawing/2014/main" id="{00000000-0008-0000-1000-0000CE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xdr:row>
      <xdr:rowOff>28440</xdr:rowOff>
    </xdr:from>
    <xdr:to>
      <xdr:col>7</xdr:col>
      <xdr:colOff>-363960</xdr:colOff>
      <xdr:row>62</xdr:row>
      <xdr:rowOff>0</xdr:rowOff>
    </xdr:to>
    <xdr:sp macro="" textlink="">
      <xdr:nvSpPr>
        <xdr:cNvPr id="207" name="Option Button 206">
          <a:extLst>
            <a:ext uri="{FF2B5EF4-FFF2-40B4-BE49-F238E27FC236}">
              <a16:creationId xmlns:a16="http://schemas.microsoft.com/office/drawing/2014/main" id="{00000000-0008-0000-1000-0000C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 name="Option Button 207">
          <a:extLst>
            <a:ext uri="{FF2B5EF4-FFF2-40B4-BE49-F238E27FC236}">
              <a16:creationId xmlns:a16="http://schemas.microsoft.com/office/drawing/2014/main" id="{00000000-0008-0000-1000-0000D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 name="Option Button 208">
          <a:extLst>
            <a:ext uri="{FF2B5EF4-FFF2-40B4-BE49-F238E27FC236}">
              <a16:creationId xmlns:a16="http://schemas.microsoft.com/office/drawing/2014/main" id="{00000000-0008-0000-1000-0000D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 name="Option Button 209">
          <a:extLst>
            <a:ext uri="{FF2B5EF4-FFF2-40B4-BE49-F238E27FC236}">
              <a16:creationId xmlns:a16="http://schemas.microsoft.com/office/drawing/2014/main" id="{00000000-0008-0000-1000-0000D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 name="Group Box 210" descr="Group Box 5">
          <a:extLst>
            <a:ext uri="{FF2B5EF4-FFF2-40B4-BE49-F238E27FC236}">
              <a16:creationId xmlns:a16="http://schemas.microsoft.com/office/drawing/2014/main" id="{00000000-0008-0000-1000-0000D3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xdr:row>
      <xdr:rowOff>28440</xdr:rowOff>
    </xdr:from>
    <xdr:to>
      <xdr:col>7</xdr:col>
      <xdr:colOff>-363960</xdr:colOff>
      <xdr:row>63</xdr:row>
      <xdr:rowOff>0</xdr:rowOff>
    </xdr:to>
    <xdr:sp macro="" textlink="">
      <xdr:nvSpPr>
        <xdr:cNvPr id="212" name="Option Button 211">
          <a:extLst>
            <a:ext uri="{FF2B5EF4-FFF2-40B4-BE49-F238E27FC236}">
              <a16:creationId xmlns:a16="http://schemas.microsoft.com/office/drawing/2014/main" id="{00000000-0008-0000-1000-0000D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 name="Option Button 212">
          <a:extLst>
            <a:ext uri="{FF2B5EF4-FFF2-40B4-BE49-F238E27FC236}">
              <a16:creationId xmlns:a16="http://schemas.microsoft.com/office/drawing/2014/main" id="{00000000-0008-0000-1000-0000D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 name="Option Button 213">
          <a:extLst>
            <a:ext uri="{FF2B5EF4-FFF2-40B4-BE49-F238E27FC236}">
              <a16:creationId xmlns:a16="http://schemas.microsoft.com/office/drawing/2014/main" id="{00000000-0008-0000-1000-0000D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 name="Option Button 214">
          <a:extLst>
            <a:ext uri="{FF2B5EF4-FFF2-40B4-BE49-F238E27FC236}">
              <a16:creationId xmlns:a16="http://schemas.microsoft.com/office/drawing/2014/main" id="{00000000-0008-0000-1000-0000D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 name="Group Box 215" descr="Group Box 5">
          <a:extLst>
            <a:ext uri="{FF2B5EF4-FFF2-40B4-BE49-F238E27FC236}">
              <a16:creationId xmlns:a16="http://schemas.microsoft.com/office/drawing/2014/main" id="{00000000-0008-0000-1000-0000D8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xdr:row>
      <xdr:rowOff>28440</xdr:rowOff>
    </xdr:from>
    <xdr:to>
      <xdr:col>7</xdr:col>
      <xdr:colOff>-363960</xdr:colOff>
      <xdr:row>64</xdr:row>
      <xdr:rowOff>0</xdr:rowOff>
    </xdr:to>
    <xdr:sp macro="" textlink="">
      <xdr:nvSpPr>
        <xdr:cNvPr id="217" name="Option Button 216">
          <a:extLst>
            <a:ext uri="{FF2B5EF4-FFF2-40B4-BE49-F238E27FC236}">
              <a16:creationId xmlns:a16="http://schemas.microsoft.com/office/drawing/2014/main" id="{00000000-0008-0000-1000-0000D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 name="Option Button 217">
          <a:extLst>
            <a:ext uri="{FF2B5EF4-FFF2-40B4-BE49-F238E27FC236}">
              <a16:creationId xmlns:a16="http://schemas.microsoft.com/office/drawing/2014/main" id="{00000000-0008-0000-1000-0000D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 name="Option Button 218">
          <a:extLst>
            <a:ext uri="{FF2B5EF4-FFF2-40B4-BE49-F238E27FC236}">
              <a16:creationId xmlns:a16="http://schemas.microsoft.com/office/drawing/2014/main" id="{00000000-0008-0000-1000-0000D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 name="Option Button 219">
          <a:extLst>
            <a:ext uri="{FF2B5EF4-FFF2-40B4-BE49-F238E27FC236}">
              <a16:creationId xmlns:a16="http://schemas.microsoft.com/office/drawing/2014/main" id="{00000000-0008-0000-1000-0000D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 name="Group Box 220" descr="Group Box 5">
          <a:extLst>
            <a:ext uri="{FF2B5EF4-FFF2-40B4-BE49-F238E27FC236}">
              <a16:creationId xmlns:a16="http://schemas.microsoft.com/office/drawing/2014/main" id="{00000000-0008-0000-1000-0000DD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xdr:row>
      <xdr:rowOff>28440</xdr:rowOff>
    </xdr:from>
    <xdr:to>
      <xdr:col>7</xdr:col>
      <xdr:colOff>-363960</xdr:colOff>
      <xdr:row>65</xdr:row>
      <xdr:rowOff>0</xdr:rowOff>
    </xdr:to>
    <xdr:sp macro="" textlink="">
      <xdr:nvSpPr>
        <xdr:cNvPr id="222" name="Option Button 221">
          <a:extLst>
            <a:ext uri="{FF2B5EF4-FFF2-40B4-BE49-F238E27FC236}">
              <a16:creationId xmlns:a16="http://schemas.microsoft.com/office/drawing/2014/main" id="{00000000-0008-0000-1000-0000D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 name="Option Button 222">
          <a:extLst>
            <a:ext uri="{FF2B5EF4-FFF2-40B4-BE49-F238E27FC236}">
              <a16:creationId xmlns:a16="http://schemas.microsoft.com/office/drawing/2014/main" id="{00000000-0008-0000-1000-0000D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 name="Option Button 223">
          <a:extLst>
            <a:ext uri="{FF2B5EF4-FFF2-40B4-BE49-F238E27FC236}">
              <a16:creationId xmlns:a16="http://schemas.microsoft.com/office/drawing/2014/main" id="{00000000-0008-0000-1000-0000E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 name="Option Button 224">
          <a:extLst>
            <a:ext uri="{FF2B5EF4-FFF2-40B4-BE49-F238E27FC236}">
              <a16:creationId xmlns:a16="http://schemas.microsoft.com/office/drawing/2014/main" id="{00000000-0008-0000-1000-0000E1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 name="Group Box 225" descr="Group Box 5">
          <a:extLst>
            <a:ext uri="{FF2B5EF4-FFF2-40B4-BE49-F238E27FC236}">
              <a16:creationId xmlns:a16="http://schemas.microsoft.com/office/drawing/2014/main" id="{00000000-0008-0000-1000-0000E2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xdr:row>
      <xdr:rowOff>28440</xdr:rowOff>
    </xdr:from>
    <xdr:to>
      <xdr:col>7</xdr:col>
      <xdr:colOff>-363960</xdr:colOff>
      <xdr:row>66</xdr:row>
      <xdr:rowOff>0</xdr:rowOff>
    </xdr:to>
    <xdr:sp macro="" textlink="">
      <xdr:nvSpPr>
        <xdr:cNvPr id="227" name="Option Button 226">
          <a:extLst>
            <a:ext uri="{FF2B5EF4-FFF2-40B4-BE49-F238E27FC236}">
              <a16:creationId xmlns:a16="http://schemas.microsoft.com/office/drawing/2014/main" id="{00000000-0008-0000-1000-0000E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 name="Option Button 227">
          <a:extLst>
            <a:ext uri="{FF2B5EF4-FFF2-40B4-BE49-F238E27FC236}">
              <a16:creationId xmlns:a16="http://schemas.microsoft.com/office/drawing/2014/main" id="{00000000-0008-0000-1000-0000E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 name="Option Button 228">
          <a:extLst>
            <a:ext uri="{FF2B5EF4-FFF2-40B4-BE49-F238E27FC236}">
              <a16:creationId xmlns:a16="http://schemas.microsoft.com/office/drawing/2014/main" id="{00000000-0008-0000-1000-0000E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 name="Option Button 229">
          <a:extLst>
            <a:ext uri="{FF2B5EF4-FFF2-40B4-BE49-F238E27FC236}">
              <a16:creationId xmlns:a16="http://schemas.microsoft.com/office/drawing/2014/main" id="{00000000-0008-0000-1000-0000E6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 name="Group Box 230" descr="Group Box 5">
          <a:extLst>
            <a:ext uri="{FF2B5EF4-FFF2-40B4-BE49-F238E27FC236}">
              <a16:creationId xmlns:a16="http://schemas.microsoft.com/office/drawing/2014/main" id="{00000000-0008-0000-1000-0000E7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xdr:row>
      <xdr:rowOff>28440</xdr:rowOff>
    </xdr:from>
    <xdr:to>
      <xdr:col>7</xdr:col>
      <xdr:colOff>-363960</xdr:colOff>
      <xdr:row>67</xdr:row>
      <xdr:rowOff>0</xdr:rowOff>
    </xdr:to>
    <xdr:sp macro="" textlink="">
      <xdr:nvSpPr>
        <xdr:cNvPr id="232" name="Option Button 231">
          <a:extLst>
            <a:ext uri="{FF2B5EF4-FFF2-40B4-BE49-F238E27FC236}">
              <a16:creationId xmlns:a16="http://schemas.microsoft.com/office/drawing/2014/main" id="{00000000-0008-0000-1000-0000E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 name="Option Button 232">
          <a:extLst>
            <a:ext uri="{FF2B5EF4-FFF2-40B4-BE49-F238E27FC236}">
              <a16:creationId xmlns:a16="http://schemas.microsoft.com/office/drawing/2014/main" id="{00000000-0008-0000-1000-0000E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 name="Option Button 233">
          <a:extLst>
            <a:ext uri="{FF2B5EF4-FFF2-40B4-BE49-F238E27FC236}">
              <a16:creationId xmlns:a16="http://schemas.microsoft.com/office/drawing/2014/main" id="{00000000-0008-0000-1000-0000E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 name="Option Button 234">
          <a:extLst>
            <a:ext uri="{FF2B5EF4-FFF2-40B4-BE49-F238E27FC236}">
              <a16:creationId xmlns:a16="http://schemas.microsoft.com/office/drawing/2014/main" id="{00000000-0008-0000-1000-0000EB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 name="Group Box 235" descr="Group Box 5">
          <a:extLst>
            <a:ext uri="{FF2B5EF4-FFF2-40B4-BE49-F238E27FC236}">
              <a16:creationId xmlns:a16="http://schemas.microsoft.com/office/drawing/2014/main" id="{00000000-0008-0000-1000-0000EC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xdr:row>
      <xdr:rowOff>28440</xdr:rowOff>
    </xdr:from>
    <xdr:to>
      <xdr:col>7</xdr:col>
      <xdr:colOff>-363960</xdr:colOff>
      <xdr:row>68</xdr:row>
      <xdr:rowOff>0</xdr:rowOff>
    </xdr:to>
    <xdr:sp macro="" textlink="">
      <xdr:nvSpPr>
        <xdr:cNvPr id="237" name="Option Button 236">
          <a:extLst>
            <a:ext uri="{FF2B5EF4-FFF2-40B4-BE49-F238E27FC236}">
              <a16:creationId xmlns:a16="http://schemas.microsoft.com/office/drawing/2014/main" id="{00000000-0008-0000-1000-0000E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 name="Option Button 237">
          <a:extLst>
            <a:ext uri="{FF2B5EF4-FFF2-40B4-BE49-F238E27FC236}">
              <a16:creationId xmlns:a16="http://schemas.microsoft.com/office/drawing/2014/main" id="{00000000-0008-0000-1000-0000E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 name="Option Button 238">
          <a:extLst>
            <a:ext uri="{FF2B5EF4-FFF2-40B4-BE49-F238E27FC236}">
              <a16:creationId xmlns:a16="http://schemas.microsoft.com/office/drawing/2014/main" id="{00000000-0008-0000-1000-0000E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 name="Option Button 239">
          <a:extLst>
            <a:ext uri="{FF2B5EF4-FFF2-40B4-BE49-F238E27FC236}">
              <a16:creationId xmlns:a16="http://schemas.microsoft.com/office/drawing/2014/main" id="{00000000-0008-0000-1000-0000F0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 name="Group Box 240" descr="Group Box 5">
          <a:extLst>
            <a:ext uri="{FF2B5EF4-FFF2-40B4-BE49-F238E27FC236}">
              <a16:creationId xmlns:a16="http://schemas.microsoft.com/office/drawing/2014/main" id="{00000000-0008-0000-1000-0000F1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xdr:row>
      <xdr:rowOff>28440</xdr:rowOff>
    </xdr:from>
    <xdr:to>
      <xdr:col>7</xdr:col>
      <xdr:colOff>-363960</xdr:colOff>
      <xdr:row>69</xdr:row>
      <xdr:rowOff>0</xdr:rowOff>
    </xdr:to>
    <xdr:sp macro="" textlink="">
      <xdr:nvSpPr>
        <xdr:cNvPr id="242" name="Option Button 241">
          <a:extLst>
            <a:ext uri="{FF2B5EF4-FFF2-40B4-BE49-F238E27FC236}">
              <a16:creationId xmlns:a16="http://schemas.microsoft.com/office/drawing/2014/main" id="{00000000-0008-0000-1000-0000F2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 name="Option Button 242">
          <a:extLst>
            <a:ext uri="{FF2B5EF4-FFF2-40B4-BE49-F238E27FC236}">
              <a16:creationId xmlns:a16="http://schemas.microsoft.com/office/drawing/2014/main" id="{00000000-0008-0000-1000-0000F3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 name="Option Button 243">
          <a:extLst>
            <a:ext uri="{FF2B5EF4-FFF2-40B4-BE49-F238E27FC236}">
              <a16:creationId xmlns:a16="http://schemas.microsoft.com/office/drawing/2014/main" id="{00000000-0008-0000-1000-0000F4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 name="Option Button 244">
          <a:extLst>
            <a:ext uri="{FF2B5EF4-FFF2-40B4-BE49-F238E27FC236}">
              <a16:creationId xmlns:a16="http://schemas.microsoft.com/office/drawing/2014/main" id="{00000000-0008-0000-1000-0000F5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 name="Group Box 245" descr="Group Box 5">
          <a:extLst>
            <a:ext uri="{FF2B5EF4-FFF2-40B4-BE49-F238E27FC236}">
              <a16:creationId xmlns:a16="http://schemas.microsoft.com/office/drawing/2014/main" id="{00000000-0008-0000-1000-0000F6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xdr:row>
      <xdr:rowOff>28440</xdr:rowOff>
    </xdr:from>
    <xdr:to>
      <xdr:col>7</xdr:col>
      <xdr:colOff>-363960</xdr:colOff>
      <xdr:row>70</xdr:row>
      <xdr:rowOff>0</xdr:rowOff>
    </xdr:to>
    <xdr:sp macro="" textlink="">
      <xdr:nvSpPr>
        <xdr:cNvPr id="247" name="Option Button 246">
          <a:extLst>
            <a:ext uri="{FF2B5EF4-FFF2-40B4-BE49-F238E27FC236}">
              <a16:creationId xmlns:a16="http://schemas.microsoft.com/office/drawing/2014/main" id="{00000000-0008-0000-1000-0000F7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 name="Option Button 247">
          <a:extLst>
            <a:ext uri="{FF2B5EF4-FFF2-40B4-BE49-F238E27FC236}">
              <a16:creationId xmlns:a16="http://schemas.microsoft.com/office/drawing/2014/main" id="{00000000-0008-0000-1000-0000F8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 name="Option Button 248">
          <a:extLst>
            <a:ext uri="{FF2B5EF4-FFF2-40B4-BE49-F238E27FC236}">
              <a16:creationId xmlns:a16="http://schemas.microsoft.com/office/drawing/2014/main" id="{00000000-0008-0000-1000-0000F9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 name="Option Button 249">
          <a:extLst>
            <a:ext uri="{FF2B5EF4-FFF2-40B4-BE49-F238E27FC236}">
              <a16:creationId xmlns:a16="http://schemas.microsoft.com/office/drawing/2014/main" id="{00000000-0008-0000-1000-0000FA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 name="Group Box 250" descr="Group Box 5">
          <a:extLst>
            <a:ext uri="{FF2B5EF4-FFF2-40B4-BE49-F238E27FC236}">
              <a16:creationId xmlns:a16="http://schemas.microsoft.com/office/drawing/2014/main" id="{00000000-0008-0000-1000-0000FB00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70</xdr:row>
      <xdr:rowOff>28440</xdr:rowOff>
    </xdr:from>
    <xdr:to>
      <xdr:col>7</xdr:col>
      <xdr:colOff>-363960</xdr:colOff>
      <xdr:row>71</xdr:row>
      <xdr:rowOff>0</xdr:rowOff>
    </xdr:to>
    <xdr:sp macro="" textlink="">
      <xdr:nvSpPr>
        <xdr:cNvPr id="252" name="Option Button 251">
          <a:extLst>
            <a:ext uri="{FF2B5EF4-FFF2-40B4-BE49-F238E27FC236}">
              <a16:creationId xmlns:a16="http://schemas.microsoft.com/office/drawing/2014/main" id="{00000000-0008-0000-1000-0000FC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 name="Option Button 252">
          <a:extLst>
            <a:ext uri="{FF2B5EF4-FFF2-40B4-BE49-F238E27FC236}">
              <a16:creationId xmlns:a16="http://schemas.microsoft.com/office/drawing/2014/main" id="{00000000-0008-0000-1000-0000FD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 name="Option Button 253">
          <a:extLst>
            <a:ext uri="{FF2B5EF4-FFF2-40B4-BE49-F238E27FC236}">
              <a16:creationId xmlns:a16="http://schemas.microsoft.com/office/drawing/2014/main" id="{00000000-0008-0000-1000-0000FE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 name="Option Button 254">
          <a:extLst>
            <a:ext uri="{FF2B5EF4-FFF2-40B4-BE49-F238E27FC236}">
              <a16:creationId xmlns:a16="http://schemas.microsoft.com/office/drawing/2014/main" id="{00000000-0008-0000-1000-0000FF00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 name="Group Box 255" descr="Group Box 5">
          <a:extLst>
            <a:ext uri="{FF2B5EF4-FFF2-40B4-BE49-F238E27FC236}">
              <a16:creationId xmlns:a16="http://schemas.microsoft.com/office/drawing/2014/main" id="{00000000-0008-0000-1000-00000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71</xdr:row>
      <xdr:rowOff>28440</xdr:rowOff>
    </xdr:from>
    <xdr:to>
      <xdr:col>7</xdr:col>
      <xdr:colOff>-363960</xdr:colOff>
      <xdr:row>72</xdr:row>
      <xdr:rowOff>0</xdr:rowOff>
    </xdr:to>
    <xdr:sp macro="" textlink="">
      <xdr:nvSpPr>
        <xdr:cNvPr id="257" name="Option Button 256">
          <a:extLst>
            <a:ext uri="{FF2B5EF4-FFF2-40B4-BE49-F238E27FC236}">
              <a16:creationId xmlns:a16="http://schemas.microsoft.com/office/drawing/2014/main" id="{00000000-0008-0000-1000-00000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 name="Option Button 257">
          <a:extLst>
            <a:ext uri="{FF2B5EF4-FFF2-40B4-BE49-F238E27FC236}">
              <a16:creationId xmlns:a16="http://schemas.microsoft.com/office/drawing/2014/main" id="{00000000-0008-0000-1000-00000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 name="Option Button 258">
          <a:extLst>
            <a:ext uri="{FF2B5EF4-FFF2-40B4-BE49-F238E27FC236}">
              <a16:creationId xmlns:a16="http://schemas.microsoft.com/office/drawing/2014/main" id="{00000000-0008-0000-1000-00000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 name="Option Button 259">
          <a:extLst>
            <a:ext uri="{FF2B5EF4-FFF2-40B4-BE49-F238E27FC236}">
              <a16:creationId xmlns:a16="http://schemas.microsoft.com/office/drawing/2014/main" id="{00000000-0008-0000-1000-00000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 name="Group Box 260" descr="Group Box 5">
          <a:extLst>
            <a:ext uri="{FF2B5EF4-FFF2-40B4-BE49-F238E27FC236}">
              <a16:creationId xmlns:a16="http://schemas.microsoft.com/office/drawing/2014/main" id="{00000000-0008-0000-1000-00000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72</xdr:row>
      <xdr:rowOff>28440</xdr:rowOff>
    </xdr:from>
    <xdr:to>
      <xdr:col>7</xdr:col>
      <xdr:colOff>-363960</xdr:colOff>
      <xdr:row>73</xdr:row>
      <xdr:rowOff>0</xdr:rowOff>
    </xdr:to>
    <xdr:sp macro="" textlink="">
      <xdr:nvSpPr>
        <xdr:cNvPr id="262" name="Option Button 261">
          <a:extLst>
            <a:ext uri="{FF2B5EF4-FFF2-40B4-BE49-F238E27FC236}">
              <a16:creationId xmlns:a16="http://schemas.microsoft.com/office/drawing/2014/main" id="{00000000-0008-0000-1000-00000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 name="Option Button 262">
          <a:extLst>
            <a:ext uri="{FF2B5EF4-FFF2-40B4-BE49-F238E27FC236}">
              <a16:creationId xmlns:a16="http://schemas.microsoft.com/office/drawing/2014/main" id="{00000000-0008-0000-1000-00000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 name="Option Button 263">
          <a:extLst>
            <a:ext uri="{FF2B5EF4-FFF2-40B4-BE49-F238E27FC236}">
              <a16:creationId xmlns:a16="http://schemas.microsoft.com/office/drawing/2014/main" id="{00000000-0008-0000-1000-00000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 name="Option Button 264">
          <a:extLst>
            <a:ext uri="{FF2B5EF4-FFF2-40B4-BE49-F238E27FC236}">
              <a16:creationId xmlns:a16="http://schemas.microsoft.com/office/drawing/2014/main" id="{00000000-0008-0000-1000-00000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 name="Group Box 265" descr="Group Box 5">
          <a:extLst>
            <a:ext uri="{FF2B5EF4-FFF2-40B4-BE49-F238E27FC236}">
              <a16:creationId xmlns:a16="http://schemas.microsoft.com/office/drawing/2014/main" id="{00000000-0008-0000-1000-00000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73</xdr:row>
      <xdr:rowOff>28440</xdr:rowOff>
    </xdr:from>
    <xdr:to>
      <xdr:col>7</xdr:col>
      <xdr:colOff>-363960</xdr:colOff>
      <xdr:row>74</xdr:row>
      <xdr:rowOff>0</xdr:rowOff>
    </xdr:to>
    <xdr:sp macro="" textlink="">
      <xdr:nvSpPr>
        <xdr:cNvPr id="267" name="Option Button 266">
          <a:extLst>
            <a:ext uri="{FF2B5EF4-FFF2-40B4-BE49-F238E27FC236}">
              <a16:creationId xmlns:a16="http://schemas.microsoft.com/office/drawing/2014/main" id="{00000000-0008-0000-1000-00000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 name="Option Button 267">
          <a:extLst>
            <a:ext uri="{FF2B5EF4-FFF2-40B4-BE49-F238E27FC236}">
              <a16:creationId xmlns:a16="http://schemas.microsoft.com/office/drawing/2014/main" id="{00000000-0008-0000-1000-00000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 name="Option Button 268">
          <a:extLst>
            <a:ext uri="{FF2B5EF4-FFF2-40B4-BE49-F238E27FC236}">
              <a16:creationId xmlns:a16="http://schemas.microsoft.com/office/drawing/2014/main" id="{00000000-0008-0000-1000-00000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 name="Option Button 269">
          <a:extLst>
            <a:ext uri="{FF2B5EF4-FFF2-40B4-BE49-F238E27FC236}">
              <a16:creationId xmlns:a16="http://schemas.microsoft.com/office/drawing/2014/main" id="{00000000-0008-0000-1000-00000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 name="Group Box 270" descr="Group Box 5">
          <a:extLst>
            <a:ext uri="{FF2B5EF4-FFF2-40B4-BE49-F238E27FC236}">
              <a16:creationId xmlns:a16="http://schemas.microsoft.com/office/drawing/2014/main" id="{00000000-0008-0000-1000-00000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74</xdr:row>
      <xdr:rowOff>28440</xdr:rowOff>
    </xdr:from>
    <xdr:to>
      <xdr:col>7</xdr:col>
      <xdr:colOff>-363960</xdr:colOff>
      <xdr:row>75</xdr:row>
      <xdr:rowOff>0</xdr:rowOff>
    </xdr:to>
    <xdr:sp macro="" textlink="">
      <xdr:nvSpPr>
        <xdr:cNvPr id="272" name="Option Button 271">
          <a:extLst>
            <a:ext uri="{FF2B5EF4-FFF2-40B4-BE49-F238E27FC236}">
              <a16:creationId xmlns:a16="http://schemas.microsoft.com/office/drawing/2014/main" id="{00000000-0008-0000-1000-00001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 name="Option Button 272">
          <a:extLst>
            <a:ext uri="{FF2B5EF4-FFF2-40B4-BE49-F238E27FC236}">
              <a16:creationId xmlns:a16="http://schemas.microsoft.com/office/drawing/2014/main" id="{00000000-0008-0000-1000-00001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 name="Option Button 273">
          <a:extLst>
            <a:ext uri="{FF2B5EF4-FFF2-40B4-BE49-F238E27FC236}">
              <a16:creationId xmlns:a16="http://schemas.microsoft.com/office/drawing/2014/main" id="{00000000-0008-0000-1000-00001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 name="Option Button 274">
          <a:extLst>
            <a:ext uri="{FF2B5EF4-FFF2-40B4-BE49-F238E27FC236}">
              <a16:creationId xmlns:a16="http://schemas.microsoft.com/office/drawing/2014/main" id="{00000000-0008-0000-1000-00001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 name="Group Box 275" descr="Group Box 5">
          <a:extLst>
            <a:ext uri="{FF2B5EF4-FFF2-40B4-BE49-F238E27FC236}">
              <a16:creationId xmlns:a16="http://schemas.microsoft.com/office/drawing/2014/main" id="{00000000-0008-0000-1000-00001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75</xdr:row>
      <xdr:rowOff>28440</xdr:rowOff>
    </xdr:from>
    <xdr:to>
      <xdr:col>7</xdr:col>
      <xdr:colOff>-363960</xdr:colOff>
      <xdr:row>76</xdr:row>
      <xdr:rowOff>0</xdr:rowOff>
    </xdr:to>
    <xdr:sp macro="" textlink="">
      <xdr:nvSpPr>
        <xdr:cNvPr id="277" name="Option Button 276">
          <a:extLst>
            <a:ext uri="{FF2B5EF4-FFF2-40B4-BE49-F238E27FC236}">
              <a16:creationId xmlns:a16="http://schemas.microsoft.com/office/drawing/2014/main" id="{00000000-0008-0000-1000-00001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 name="Option Button 277">
          <a:extLst>
            <a:ext uri="{FF2B5EF4-FFF2-40B4-BE49-F238E27FC236}">
              <a16:creationId xmlns:a16="http://schemas.microsoft.com/office/drawing/2014/main" id="{00000000-0008-0000-1000-00001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 name="Option Button 278">
          <a:extLst>
            <a:ext uri="{FF2B5EF4-FFF2-40B4-BE49-F238E27FC236}">
              <a16:creationId xmlns:a16="http://schemas.microsoft.com/office/drawing/2014/main" id="{00000000-0008-0000-1000-00001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 name="Option Button 279">
          <a:extLst>
            <a:ext uri="{FF2B5EF4-FFF2-40B4-BE49-F238E27FC236}">
              <a16:creationId xmlns:a16="http://schemas.microsoft.com/office/drawing/2014/main" id="{00000000-0008-0000-1000-00001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 name="Group Box 280" descr="Group Box 5">
          <a:extLst>
            <a:ext uri="{FF2B5EF4-FFF2-40B4-BE49-F238E27FC236}">
              <a16:creationId xmlns:a16="http://schemas.microsoft.com/office/drawing/2014/main" id="{00000000-0008-0000-1000-00001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76</xdr:row>
      <xdr:rowOff>28440</xdr:rowOff>
    </xdr:from>
    <xdr:to>
      <xdr:col>7</xdr:col>
      <xdr:colOff>-363960</xdr:colOff>
      <xdr:row>77</xdr:row>
      <xdr:rowOff>0</xdr:rowOff>
    </xdr:to>
    <xdr:sp macro="" textlink="">
      <xdr:nvSpPr>
        <xdr:cNvPr id="282" name="Option Button 281">
          <a:extLst>
            <a:ext uri="{FF2B5EF4-FFF2-40B4-BE49-F238E27FC236}">
              <a16:creationId xmlns:a16="http://schemas.microsoft.com/office/drawing/2014/main" id="{00000000-0008-0000-1000-00001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 name="Option Button 282">
          <a:extLst>
            <a:ext uri="{FF2B5EF4-FFF2-40B4-BE49-F238E27FC236}">
              <a16:creationId xmlns:a16="http://schemas.microsoft.com/office/drawing/2014/main" id="{00000000-0008-0000-1000-00001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 name="Option Button 283">
          <a:extLst>
            <a:ext uri="{FF2B5EF4-FFF2-40B4-BE49-F238E27FC236}">
              <a16:creationId xmlns:a16="http://schemas.microsoft.com/office/drawing/2014/main" id="{00000000-0008-0000-1000-00001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 name="Option Button 284">
          <a:extLst>
            <a:ext uri="{FF2B5EF4-FFF2-40B4-BE49-F238E27FC236}">
              <a16:creationId xmlns:a16="http://schemas.microsoft.com/office/drawing/2014/main" id="{00000000-0008-0000-1000-00001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 name="Group Box 285" descr="Group Box 5">
          <a:extLst>
            <a:ext uri="{FF2B5EF4-FFF2-40B4-BE49-F238E27FC236}">
              <a16:creationId xmlns:a16="http://schemas.microsoft.com/office/drawing/2014/main" id="{00000000-0008-0000-1000-00001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77</xdr:row>
      <xdr:rowOff>28440</xdr:rowOff>
    </xdr:from>
    <xdr:to>
      <xdr:col>7</xdr:col>
      <xdr:colOff>-363960</xdr:colOff>
      <xdr:row>78</xdr:row>
      <xdr:rowOff>0</xdr:rowOff>
    </xdr:to>
    <xdr:sp macro="" textlink="">
      <xdr:nvSpPr>
        <xdr:cNvPr id="287" name="Option Button 286">
          <a:extLst>
            <a:ext uri="{FF2B5EF4-FFF2-40B4-BE49-F238E27FC236}">
              <a16:creationId xmlns:a16="http://schemas.microsoft.com/office/drawing/2014/main" id="{00000000-0008-0000-1000-00001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 name="Option Button 287">
          <a:extLst>
            <a:ext uri="{FF2B5EF4-FFF2-40B4-BE49-F238E27FC236}">
              <a16:creationId xmlns:a16="http://schemas.microsoft.com/office/drawing/2014/main" id="{00000000-0008-0000-1000-00002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 name="Option Button 288">
          <a:extLst>
            <a:ext uri="{FF2B5EF4-FFF2-40B4-BE49-F238E27FC236}">
              <a16:creationId xmlns:a16="http://schemas.microsoft.com/office/drawing/2014/main" id="{00000000-0008-0000-1000-00002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 name="Option Button 289">
          <a:extLst>
            <a:ext uri="{FF2B5EF4-FFF2-40B4-BE49-F238E27FC236}">
              <a16:creationId xmlns:a16="http://schemas.microsoft.com/office/drawing/2014/main" id="{00000000-0008-0000-1000-00002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 name="Group Box 290" descr="Group Box 5">
          <a:extLst>
            <a:ext uri="{FF2B5EF4-FFF2-40B4-BE49-F238E27FC236}">
              <a16:creationId xmlns:a16="http://schemas.microsoft.com/office/drawing/2014/main" id="{00000000-0008-0000-1000-00002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78</xdr:row>
      <xdr:rowOff>28440</xdr:rowOff>
    </xdr:from>
    <xdr:to>
      <xdr:col>7</xdr:col>
      <xdr:colOff>-363960</xdr:colOff>
      <xdr:row>79</xdr:row>
      <xdr:rowOff>0</xdr:rowOff>
    </xdr:to>
    <xdr:sp macro="" textlink="">
      <xdr:nvSpPr>
        <xdr:cNvPr id="292" name="Option Button 291">
          <a:extLst>
            <a:ext uri="{FF2B5EF4-FFF2-40B4-BE49-F238E27FC236}">
              <a16:creationId xmlns:a16="http://schemas.microsoft.com/office/drawing/2014/main" id="{00000000-0008-0000-1000-00002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 name="Option Button 292">
          <a:extLst>
            <a:ext uri="{FF2B5EF4-FFF2-40B4-BE49-F238E27FC236}">
              <a16:creationId xmlns:a16="http://schemas.microsoft.com/office/drawing/2014/main" id="{00000000-0008-0000-1000-00002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 name="Option Button 293">
          <a:extLst>
            <a:ext uri="{FF2B5EF4-FFF2-40B4-BE49-F238E27FC236}">
              <a16:creationId xmlns:a16="http://schemas.microsoft.com/office/drawing/2014/main" id="{00000000-0008-0000-1000-00002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 name="Option Button 294">
          <a:extLst>
            <a:ext uri="{FF2B5EF4-FFF2-40B4-BE49-F238E27FC236}">
              <a16:creationId xmlns:a16="http://schemas.microsoft.com/office/drawing/2014/main" id="{00000000-0008-0000-1000-00002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 name="Group Box 295" descr="Group Box 5">
          <a:extLst>
            <a:ext uri="{FF2B5EF4-FFF2-40B4-BE49-F238E27FC236}">
              <a16:creationId xmlns:a16="http://schemas.microsoft.com/office/drawing/2014/main" id="{00000000-0008-0000-1000-00002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79</xdr:row>
      <xdr:rowOff>28440</xdr:rowOff>
    </xdr:from>
    <xdr:to>
      <xdr:col>7</xdr:col>
      <xdr:colOff>-363960</xdr:colOff>
      <xdr:row>80</xdr:row>
      <xdr:rowOff>0</xdr:rowOff>
    </xdr:to>
    <xdr:sp macro="" textlink="">
      <xdr:nvSpPr>
        <xdr:cNvPr id="297" name="Option Button 296">
          <a:extLst>
            <a:ext uri="{FF2B5EF4-FFF2-40B4-BE49-F238E27FC236}">
              <a16:creationId xmlns:a16="http://schemas.microsoft.com/office/drawing/2014/main" id="{00000000-0008-0000-1000-00002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 name="Option Button 297">
          <a:extLst>
            <a:ext uri="{FF2B5EF4-FFF2-40B4-BE49-F238E27FC236}">
              <a16:creationId xmlns:a16="http://schemas.microsoft.com/office/drawing/2014/main" id="{00000000-0008-0000-1000-00002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 name="Option Button 298">
          <a:extLst>
            <a:ext uri="{FF2B5EF4-FFF2-40B4-BE49-F238E27FC236}">
              <a16:creationId xmlns:a16="http://schemas.microsoft.com/office/drawing/2014/main" id="{00000000-0008-0000-1000-00002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 name="Option Button 299">
          <a:extLst>
            <a:ext uri="{FF2B5EF4-FFF2-40B4-BE49-F238E27FC236}">
              <a16:creationId xmlns:a16="http://schemas.microsoft.com/office/drawing/2014/main" id="{00000000-0008-0000-1000-00002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 name="Group Box 300" descr="Group Box 5">
          <a:extLst>
            <a:ext uri="{FF2B5EF4-FFF2-40B4-BE49-F238E27FC236}">
              <a16:creationId xmlns:a16="http://schemas.microsoft.com/office/drawing/2014/main" id="{00000000-0008-0000-1000-00002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80</xdr:row>
      <xdr:rowOff>28440</xdr:rowOff>
    </xdr:from>
    <xdr:to>
      <xdr:col>7</xdr:col>
      <xdr:colOff>-363960</xdr:colOff>
      <xdr:row>81</xdr:row>
      <xdr:rowOff>0</xdr:rowOff>
    </xdr:to>
    <xdr:sp macro="" textlink="">
      <xdr:nvSpPr>
        <xdr:cNvPr id="302" name="Option Button 301">
          <a:extLst>
            <a:ext uri="{FF2B5EF4-FFF2-40B4-BE49-F238E27FC236}">
              <a16:creationId xmlns:a16="http://schemas.microsoft.com/office/drawing/2014/main" id="{00000000-0008-0000-1000-00002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 name="Option Button 302">
          <a:extLst>
            <a:ext uri="{FF2B5EF4-FFF2-40B4-BE49-F238E27FC236}">
              <a16:creationId xmlns:a16="http://schemas.microsoft.com/office/drawing/2014/main" id="{00000000-0008-0000-1000-00002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 name="Option Button 303">
          <a:extLst>
            <a:ext uri="{FF2B5EF4-FFF2-40B4-BE49-F238E27FC236}">
              <a16:creationId xmlns:a16="http://schemas.microsoft.com/office/drawing/2014/main" id="{00000000-0008-0000-1000-00003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 name="Option Button 304">
          <a:extLst>
            <a:ext uri="{FF2B5EF4-FFF2-40B4-BE49-F238E27FC236}">
              <a16:creationId xmlns:a16="http://schemas.microsoft.com/office/drawing/2014/main" id="{00000000-0008-0000-1000-00003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 name="Group Box 305" descr="Group Box 5">
          <a:extLst>
            <a:ext uri="{FF2B5EF4-FFF2-40B4-BE49-F238E27FC236}">
              <a16:creationId xmlns:a16="http://schemas.microsoft.com/office/drawing/2014/main" id="{00000000-0008-0000-1000-00003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81</xdr:row>
      <xdr:rowOff>28440</xdr:rowOff>
    </xdr:from>
    <xdr:to>
      <xdr:col>7</xdr:col>
      <xdr:colOff>-363960</xdr:colOff>
      <xdr:row>82</xdr:row>
      <xdr:rowOff>0</xdr:rowOff>
    </xdr:to>
    <xdr:sp macro="" textlink="">
      <xdr:nvSpPr>
        <xdr:cNvPr id="307" name="Option Button 306">
          <a:extLst>
            <a:ext uri="{FF2B5EF4-FFF2-40B4-BE49-F238E27FC236}">
              <a16:creationId xmlns:a16="http://schemas.microsoft.com/office/drawing/2014/main" id="{00000000-0008-0000-1000-00003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 name="Option Button 307">
          <a:extLst>
            <a:ext uri="{FF2B5EF4-FFF2-40B4-BE49-F238E27FC236}">
              <a16:creationId xmlns:a16="http://schemas.microsoft.com/office/drawing/2014/main" id="{00000000-0008-0000-1000-00003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 name="Option Button 308">
          <a:extLst>
            <a:ext uri="{FF2B5EF4-FFF2-40B4-BE49-F238E27FC236}">
              <a16:creationId xmlns:a16="http://schemas.microsoft.com/office/drawing/2014/main" id="{00000000-0008-0000-1000-00003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 name="Option Button 309">
          <a:extLst>
            <a:ext uri="{FF2B5EF4-FFF2-40B4-BE49-F238E27FC236}">
              <a16:creationId xmlns:a16="http://schemas.microsoft.com/office/drawing/2014/main" id="{00000000-0008-0000-1000-00003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 name="Group Box 310" descr="Group Box 5">
          <a:extLst>
            <a:ext uri="{FF2B5EF4-FFF2-40B4-BE49-F238E27FC236}">
              <a16:creationId xmlns:a16="http://schemas.microsoft.com/office/drawing/2014/main" id="{00000000-0008-0000-1000-00003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82</xdr:row>
      <xdr:rowOff>28440</xdr:rowOff>
    </xdr:from>
    <xdr:to>
      <xdr:col>7</xdr:col>
      <xdr:colOff>-363960</xdr:colOff>
      <xdr:row>83</xdr:row>
      <xdr:rowOff>0</xdr:rowOff>
    </xdr:to>
    <xdr:sp macro="" textlink="">
      <xdr:nvSpPr>
        <xdr:cNvPr id="312" name="Option Button 311">
          <a:extLst>
            <a:ext uri="{FF2B5EF4-FFF2-40B4-BE49-F238E27FC236}">
              <a16:creationId xmlns:a16="http://schemas.microsoft.com/office/drawing/2014/main" id="{00000000-0008-0000-1000-00003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 name="Option Button 312">
          <a:extLst>
            <a:ext uri="{FF2B5EF4-FFF2-40B4-BE49-F238E27FC236}">
              <a16:creationId xmlns:a16="http://schemas.microsoft.com/office/drawing/2014/main" id="{00000000-0008-0000-1000-00003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 name="Option Button 313">
          <a:extLst>
            <a:ext uri="{FF2B5EF4-FFF2-40B4-BE49-F238E27FC236}">
              <a16:creationId xmlns:a16="http://schemas.microsoft.com/office/drawing/2014/main" id="{00000000-0008-0000-1000-00003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 name="Option Button 314">
          <a:extLst>
            <a:ext uri="{FF2B5EF4-FFF2-40B4-BE49-F238E27FC236}">
              <a16:creationId xmlns:a16="http://schemas.microsoft.com/office/drawing/2014/main" id="{00000000-0008-0000-1000-00003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 name="Group Box 315" descr="Group Box 5">
          <a:extLst>
            <a:ext uri="{FF2B5EF4-FFF2-40B4-BE49-F238E27FC236}">
              <a16:creationId xmlns:a16="http://schemas.microsoft.com/office/drawing/2014/main" id="{00000000-0008-0000-1000-00003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83</xdr:row>
      <xdr:rowOff>28440</xdr:rowOff>
    </xdr:from>
    <xdr:to>
      <xdr:col>7</xdr:col>
      <xdr:colOff>-363960</xdr:colOff>
      <xdr:row>84</xdr:row>
      <xdr:rowOff>0</xdr:rowOff>
    </xdr:to>
    <xdr:sp macro="" textlink="">
      <xdr:nvSpPr>
        <xdr:cNvPr id="317" name="Option Button 316">
          <a:extLst>
            <a:ext uri="{FF2B5EF4-FFF2-40B4-BE49-F238E27FC236}">
              <a16:creationId xmlns:a16="http://schemas.microsoft.com/office/drawing/2014/main" id="{00000000-0008-0000-1000-00003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 name="Option Button 317">
          <a:extLst>
            <a:ext uri="{FF2B5EF4-FFF2-40B4-BE49-F238E27FC236}">
              <a16:creationId xmlns:a16="http://schemas.microsoft.com/office/drawing/2014/main" id="{00000000-0008-0000-1000-00003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 name="Option Button 318">
          <a:extLst>
            <a:ext uri="{FF2B5EF4-FFF2-40B4-BE49-F238E27FC236}">
              <a16:creationId xmlns:a16="http://schemas.microsoft.com/office/drawing/2014/main" id="{00000000-0008-0000-1000-00003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 name="Option Button 319">
          <a:extLst>
            <a:ext uri="{FF2B5EF4-FFF2-40B4-BE49-F238E27FC236}">
              <a16:creationId xmlns:a16="http://schemas.microsoft.com/office/drawing/2014/main" id="{00000000-0008-0000-1000-00004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 name="Group Box 320" descr="Group Box 5">
          <a:extLst>
            <a:ext uri="{FF2B5EF4-FFF2-40B4-BE49-F238E27FC236}">
              <a16:creationId xmlns:a16="http://schemas.microsoft.com/office/drawing/2014/main" id="{00000000-0008-0000-1000-00004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84</xdr:row>
      <xdr:rowOff>28440</xdr:rowOff>
    </xdr:from>
    <xdr:to>
      <xdr:col>7</xdr:col>
      <xdr:colOff>-363960</xdr:colOff>
      <xdr:row>85</xdr:row>
      <xdr:rowOff>0</xdr:rowOff>
    </xdr:to>
    <xdr:sp macro="" textlink="">
      <xdr:nvSpPr>
        <xdr:cNvPr id="322" name="Option Button 321">
          <a:extLst>
            <a:ext uri="{FF2B5EF4-FFF2-40B4-BE49-F238E27FC236}">
              <a16:creationId xmlns:a16="http://schemas.microsoft.com/office/drawing/2014/main" id="{00000000-0008-0000-1000-00004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 name="Option Button 322">
          <a:extLst>
            <a:ext uri="{FF2B5EF4-FFF2-40B4-BE49-F238E27FC236}">
              <a16:creationId xmlns:a16="http://schemas.microsoft.com/office/drawing/2014/main" id="{00000000-0008-0000-1000-00004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 name="Option Button 323">
          <a:extLst>
            <a:ext uri="{FF2B5EF4-FFF2-40B4-BE49-F238E27FC236}">
              <a16:creationId xmlns:a16="http://schemas.microsoft.com/office/drawing/2014/main" id="{00000000-0008-0000-1000-00004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 name="Option Button 324">
          <a:extLst>
            <a:ext uri="{FF2B5EF4-FFF2-40B4-BE49-F238E27FC236}">
              <a16:creationId xmlns:a16="http://schemas.microsoft.com/office/drawing/2014/main" id="{00000000-0008-0000-1000-00004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 name="Group Box 325" descr="Group Box 5">
          <a:extLst>
            <a:ext uri="{FF2B5EF4-FFF2-40B4-BE49-F238E27FC236}">
              <a16:creationId xmlns:a16="http://schemas.microsoft.com/office/drawing/2014/main" id="{00000000-0008-0000-1000-00004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85</xdr:row>
      <xdr:rowOff>28440</xdr:rowOff>
    </xdr:from>
    <xdr:to>
      <xdr:col>7</xdr:col>
      <xdr:colOff>-363960</xdr:colOff>
      <xdr:row>86</xdr:row>
      <xdr:rowOff>0</xdr:rowOff>
    </xdr:to>
    <xdr:sp macro="" textlink="">
      <xdr:nvSpPr>
        <xdr:cNvPr id="327" name="Option Button 326">
          <a:extLst>
            <a:ext uri="{FF2B5EF4-FFF2-40B4-BE49-F238E27FC236}">
              <a16:creationId xmlns:a16="http://schemas.microsoft.com/office/drawing/2014/main" id="{00000000-0008-0000-1000-00004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 name="Option Button 327">
          <a:extLst>
            <a:ext uri="{FF2B5EF4-FFF2-40B4-BE49-F238E27FC236}">
              <a16:creationId xmlns:a16="http://schemas.microsoft.com/office/drawing/2014/main" id="{00000000-0008-0000-1000-00004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 name="Option Button 328">
          <a:extLst>
            <a:ext uri="{FF2B5EF4-FFF2-40B4-BE49-F238E27FC236}">
              <a16:creationId xmlns:a16="http://schemas.microsoft.com/office/drawing/2014/main" id="{00000000-0008-0000-1000-00004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 name="Option Button 329">
          <a:extLst>
            <a:ext uri="{FF2B5EF4-FFF2-40B4-BE49-F238E27FC236}">
              <a16:creationId xmlns:a16="http://schemas.microsoft.com/office/drawing/2014/main" id="{00000000-0008-0000-1000-00004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 name="Group Box 330" descr="Group Box 5">
          <a:extLst>
            <a:ext uri="{FF2B5EF4-FFF2-40B4-BE49-F238E27FC236}">
              <a16:creationId xmlns:a16="http://schemas.microsoft.com/office/drawing/2014/main" id="{00000000-0008-0000-1000-00004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86</xdr:row>
      <xdr:rowOff>28440</xdr:rowOff>
    </xdr:from>
    <xdr:to>
      <xdr:col>7</xdr:col>
      <xdr:colOff>-363960</xdr:colOff>
      <xdr:row>87</xdr:row>
      <xdr:rowOff>0</xdr:rowOff>
    </xdr:to>
    <xdr:sp macro="" textlink="">
      <xdr:nvSpPr>
        <xdr:cNvPr id="332" name="Option Button 331">
          <a:extLst>
            <a:ext uri="{FF2B5EF4-FFF2-40B4-BE49-F238E27FC236}">
              <a16:creationId xmlns:a16="http://schemas.microsoft.com/office/drawing/2014/main" id="{00000000-0008-0000-1000-00004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 name="Option Button 332">
          <a:extLst>
            <a:ext uri="{FF2B5EF4-FFF2-40B4-BE49-F238E27FC236}">
              <a16:creationId xmlns:a16="http://schemas.microsoft.com/office/drawing/2014/main" id="{00000000-0008-0000-1000-00004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 name="Option Button 333">
          <a:extLst>
            <a:ext uri="{FF2B5EF4-FFF2-40B4-BE49-F238E27FC236}">
              <a16:creationId xmlns:a16="http://schemas.microsoft.com/office/drawing/2014/main" id="{00000000-0008-0000-1000-00004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 name="Option Button 334">
          <a:extLst>
            <a:ext uri="{FF2B5EF4-FFF2-40B4-BE49-F238E27FC236}">
              <a16:creationId xmlns:a16="http://schemas.microsoft.com/office/drawing/2014/main" id="{00000000-0008-0000-1000-00004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 name="Group Box 335" descr="Group Box 5">
          <a:extLst>
            <a:ext uri="{FF2B5EF4-FFF2-40B4-BE49-F238E27FC236}">
              <a16:creationId xmlns:a16="http://schemas.microsoft.com/office/drawing/2014/main" id="{00000000-0008-0000-1000-00005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87</xdr:row>
      <xdr:rowOff>28440</xdr:rowOff>
    </xdr:from>
    <xdr:to>
      <xdr:col>7</xdr:col>
      <xdr:colOff>-363960</xdr:colOff>
      <xdr:row>88</xdr:row>
      <xdr:rowOff>0</xdr:rowOff>
    </xdr:to>
    <xdr:sp macro="" textlink="">
      <xdr:nvSpPr>
        <xdr:cNvPr id="337" name="Option Button 336">
          <a:extLst>
            <a:ext uri="{FF2B5EF4-FFF2-40B4-BE49-F238E27FC236}">
              <a16:creationId xmlns:a16="http://schemas.microsoft.com/office/drawing/2014/main" id="{00000000-0008-0000-1000-00005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 name="Option Button 337">
          <a:extLst>
            <a:ext uri="{FF2B5EF4-FFF2-40B4-BE49-F238E27FC236}">
              <a16:creationId xmlns:a16="http://schemas.microsoft.com/office/drawing/2014/main" id="{00000000-0008-0000-1000-00005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 name="Option Button 338">
          <a:extLst>
            <a:ext uri="{FF2B5EF4-FFF2-40B4-BE49-F238E27FC236}">
              <a16:creationId xmlns:a16="http://schemas.microsoft.com/office/drawing/2014/main" id="{00000000-0008-0000-1000-00005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 name="Option Button 339">
          <a:extLst>
            <a:ext uri="{FF2B5EF4-FFF2-40B4-BE49-F238E27FC236}">
              <a16:creationId xmlns:a16="http://schemas.microsoft.com/office/drawing/2014/main" id="{00000000-0008-0000-1000-00005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 name="Group Box 340" descr="Group Box 5">
          <a:extLst>
            <a:ext uri="{FF2B5EF4-FFF2-40B4-BE49-F238E27FC236}">
              <a16:creationId xmlns:a16="http://schemas.microsoft.com/office/drawing/2014/main" id="{00000000-0008-0000-1000-00005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88</xdr:row>
      <xdr:rowOff>28440</xdr:rowOff>
    </xdr:from>
    <xdr:to>
      <xdr:col>7</xdr:col>
      <xdr:colOff>-363960</xdr:colOff>
      <xdr:row>89</xdr:row>
      <xdr:rowOff>0</xdr:rowOff>
    </xdr:to>
    <xdr:sp macro="" textlink="">
      <xdr:nvSpPr>
        <xdr:cNvPr id="342" name="Option Button 341">
          <a:extLst>
            <a:ext uri="{FF2B5EF4-FFF2-40B4-BE49-F238E27FC236}">
              <a16:creationId xmlns:a16="http://schemas.microsoft.com/office/drawing/2014/main" id="{00000000-0008-0000-1000-00005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 name="Option Button 342">
          <a:extLst>
            <a:ext uri="{FF2B5EF4-FFF2-40B4-BE49-F238E27FC236}">
              <a16:creationId xmlns:a16="http://schemas.microsoft.com/office/drawing/2014/main" id="{00000000-0008-0000-1000-00005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 name="Option Button 343">
          <a:extLst>
            <a:ext uri="{FF2B5EF4-FFF2-40B4-BE49-F238E27FC236}">
              <a16:creationId xmlns:a16="http://schemas.microsoft.com/office/drawing/2014/main" id="{00000000-0008-0000-1000-00005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 name="Option Button 344">
          <a:extLst>
            <a:ext uri="{FF2B5EF4-FFF2-40B4-BE49-F238E27FC236}">
              <a16:creationId xmlns:a16="http://schemas.microsoft.com/office/drawing/2014/main" id="{00000000-0008-0000-1000-00005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 name="Group Box 345" descr="Group Box 5">
          <a:extLst>
            <a:ext uri="{FF2B5EF4-FFF2-40B4-BE49-F238E27FC236}">
              <a16:creationId xmlns:a16="http://schemas.microsoft.com/office/drawing/2014/main" id="{00000000-0008-0000-1000-00005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89</xdr:row>
      <xdr:rowOff>28440</xdr:rowOff>
    </xdr:from>
    <xdr:to>
      <xdr:col>7</xdr:col>
      <xdr:colOff>-363960</xdr:colOff>
      <xdr:row>90</xdr:row>
      <xdr:rowOff>0</xdr:rowOff>
    </xdr:to>
    <xdr:sp macro="" textlink="">
      <xdr:nvSpPr>
        <xdr:cNvPr id="347" name="Option Button 346">
          <a:extLst>
            <a:ext uri="{FF2B5EF4-FFF2-40B4-BE49-F238E27FC236}">
              <a16:creationId xmlns:a16="http://schemas.microsoft.com/office/drawing/2014/main" id="{00000000-0008-0000-1000-00005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 name="Option Button 347">
          <a:extLst>
            <a:ext uri="{FF2B5EF4-FFF2-40B4-BE49-F238E27FC236}">
              <a16:creationId xmlns:a16="http://schemas.microsoft.com/office/drawing/2014/main" id="{00000000-0008-0000-1000-00005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 name="Option Button 348">
          <a:extLst>
            <a:ext uri="{FF2B5EF4-FFF2-40B4-BE49-F238E27FC236}">
              <a16:creationId xmlns:a16="http://schemas.microsoft.com/office/drawing/2014/main" id="{00000000-0008-0000-1000-00005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0" name="Option Button 349">
          <a:extLst>
            <a:ext uri="{FF2B5EF4-FFF2-40B4-BE49-F238E27FC236}">
              <a16:creationId xmlns:a16="http://schemas.microsoft.com/office/drawing/2014/main" id="{00000000-0008-0000-1000-00005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1" name="Group Box 350" descr="Group Box 5">
          <a:extLst>
            <a:ext uri="{FF2B5EF4-FFF2-40B4-BE49-F238E27FC236}">
              <a16:creationId xmlns:a16="http://schemas.microsoft.com/office/drawing/2014/main" id="{00000000-0008-0000-1000-00005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90</xdr:row>
      <xdr:rowOff>28440</xdr:rowOff>
    </xdr:from>
    <xdr:to>
      <xdr:col>7</xdr:col>
      <xdr:colOff>-363960</xdr:colOff>
      <xdr:row>91</xdr:row>
      <xdr:rowOff>0</xdr:rowOff>
    </xdr:to>
    <xdr:sp macro="" textlink="">
      <xdr:nvSpPr>
        <xdr:cNvPr id="352" name="Option Button 351">
          <a:extLst>
            <a:ext uri="{FF2B5EF4-FFF2-40B4-BE49-F238E27FC236}">
              <a16:creationId xmlns:a16="http://schemas.microsoft.com/office/drawing/2014/main" id="{00000000-0008-0000-1000-00006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3" name="Option Button 352">
          <a:extLst>
            <a:ext uri="{FF2B5EF4-FFF2-40B4-BE49-F238E27FC236}">
              <a16:creationId xmlns:a16="http://schemas.microsoft.com/office/drawing/2014/main" id="{00000000-0008-0000-1000-00006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4" name="Option Button 353">
          <a:extLst>
            <a:ext uri="{FF2B5EF4-FFF2-40B4-BE49-F238E27FC236}">
              <a16:creationId xmlns:a16="http://schemas.microsoft.com/office/drawing/2014/main" id="{00000000-0008-0000-1000-00006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5" name="Option Button 354">
          <a:extLst>
            <a:ext uri="{FF2B5EF4-FFF2-40B4-BE49-F238E27FC236}">
              <a16:creationId xmlns:a16="http://schemas.microsoft.com/office/drawing/2014/main" id="{00000000-0008-0000-1000-00006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6" name="Group Box 355" descr="Group Box 5">
          <a:extLst>
            <a:ext uri="{FF2B5EF4-FFF2-40B4-BE49-F238E27FC236}">
              <a16:creationId xmlns:a16="http://schemas.microsoft.com/office/drawing/2014/main" id="{00000000-0008-0000-1000-00006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91</xdr:row>
      <xdr:rowOff>28440</xdr:rowOff>
    </xdr:from>
    <xdr:to>
      <xdr:col>7</xdr:col>
      <xdr:colOff>-363960</xdr:colOff>
      <xdr:row>92</xdr:row>
      <xdr:rowOff>0</xdr:rowOff>
    </xdr:to>
    <xdr:sp macro="" textlink="">
      <xdr:nvSpPr>
        <xdr:cNvPr id="357" name="Option Button 356">
          <a:extLst>
            <a:ext uri="{FF2B5EF4-FFF2-40B4-BE49-F238E27FC236}">
              <a16:creationId xmlns:a16="http://schemas.microsoft.com/office/drawing/2014/main" id="{00000000-0008-0000-1000-00006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8" name="Option Button 357">
          <a:extLst>
            <a:ext uri="{FF2B5EF4-FFF2-40B4-BE49-F238E27FC236}">
              <a16:creationId xmlns:a16="http://schemas.microsoft.com/office/drawing/2014/main" id="{00000000-0008-0000-1000-00006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59" name="Option Button 358">
          <a:extLst>
            <a:ext uri="{FF2B5EF4-FFF2-40B4-BE49-F238E27FC236}">
              <a16:creationId xmlns:a16="http://schemas.microsoft.com/office/drawing/2014/main" id="{00000000-0008-0000-1000-00006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0" name="Option Button 359">
          <a:extLst>
            <a:ext uri="{FF2B5EF4-FFF2-40B4-BE49-F238E27FC236}">
              <a16:creationId xmlns:a16="http://schemas.microsoft.com/office/drawing/2014/main" id="{00000000-0008-0000-1000-00006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1" name="Group Box 360" descr="Group Box 5">
          <a:extLst>
            <a:ext uri="{FF2B5EF4-FFF2-40B4-BE49-F238E27FC236}">
              <a16:creationId xmlns:a16="http://schemas.microsoft.com/office/drawing/2014/main" id="{00000000-0008-0000-1000-00006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92</xdr:row>
      <xdr:rowOff>28440</xdr:rowOff>
    </xdr:from>
    <xdr:to>
      <xdr:col>7</xdr:col>
      <xdr:colOff>-363960</xdr:colOff>
      <xdr:row>93</xdr:row>
      <xdr:rowOff>0</xdr:rowOff>
    </xdr:to>
    <xdr:sp macro="" textlink="">
      <xdr:nvSpPr>
        <xdr:cNvPr id="362" name="Option Button 361">
          <a:extLst>
            <a:ext uri="{FF2B5EF4-FFF2-40B4-BE49-F238E27FC236}">
              <a16:creationId xmlns:a16="http://schemas.microsoft.com/office/drawing/2014/main" id="{00000000-0008-0000-1000-00006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3" name="Option Button 362">
          <a:extLst>
            <a:ext uri="{FF2B5EF4-FFF2-40B4-BE49-F238E27FC236}">
              <a16:creationId xmlns:a16="http://schemas.microsoft.com/office/drawing/2014/main" id="{00000000-0008-0000-1000-00006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4" name="Option Button 363">
          <a:extLst>
            <a:ext uri="{FF2B5EF4-FFF2-40B4-BE49-F238E27FC236}">
              <a16:creationId xmlns:a16="http://schemas.microsoft.com/office/drawing/2014/main" id="{00000000-0008-0000-1000-00006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5" name="Option Button 364">
          <a:extLst>
            <a:ext uri="{FF2B5EF4-FFF2-40B4-BE49-F238E27FC236}">
              <a16:creationId xmlns:a16="http://schemas.microsoft.com/office/drawing/2014/main" id="{00000000-0008-0000-1000-00006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6" name="Group Box 365" descr="Group Box 5">
          <a:extLst>
            <a:ext uri="{FF2B5EF4-FFF2-40B4-BE49-F238E27FC236}">
              <a16:creationId xmlns:a16="http://schemas.microsoft.com/office/drawing/2014/main" id="{00000000-0008-0000-1000-00006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93</xdr:row>
      <xdr:rowOff>28440</xdr:rowOff>
    </xdr:from>
    <xdr:to>
      <xdr:col>7</xdr:col>
      <xdr:colOff>-363960</xdr:colOff>
      <xdr:row>94</xdr:row>
      <xdr:rowOff>0</xdr:rowOff>
    </xdr:to>
    <xdr:sp macro="" textlink="">
      <xdr:nvSpPr>
        <xdr:cNvPr id="367" name="Option Button 366">
          <a:extLst>
            <a:ext uri="{FF2B5EF4-FFF2-40B4-BE49-F238E27FC236}">
              <a16:creationId xmlns:a16="http://schemas.microsoft.com/office/drawing/2014/main" id="{00000000-0008-0000-1000-00006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8" name="Option Button 367">
          <a:extLst>
            <a:ext uri="{FF2B5EF4-FFF2-40B4-BE49-F238E27FC236}">
              <a16:creationId xmlns:a16="http://schemas.microsoft.com/office/drawing/2014/main" id="{00000000-0008-0000-1000-00007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69" name="Option Button 368">
          <a:extLst>
            <a:ext uri="{FF2B5EF4-FFF2-40B4-BE49-F238E27FC236}">
              <a16:creationId xmlns:a16="http://schemas.microsoft.com/office/drawing/2014/main" id="{00000000-0008-0000-1000-00007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0" name="Option Button 369">
          <a:extLst>
            <a:ext uri="{FF2B5EF4-FFF2-40B4-BE49-F238E27FC236}">
              <a16:creationId xmlns:a16="http://schemas.microsoft.com/office/drawing/2014/main" id="{00000000-0008-0000-1000-00007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1" name="Group Box 370" descr="Group Box 5">
          <a:extLst>
            <a:ext uri="{FF2B5EF4-FFF2-40B4-BE49-F238E27FC236}">
              <a16:creationId xmlns:a16="http://schemas.microsoft.com/office/drawing/2014/main" id="{00000000-0008-0000-1000-00007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94</xdr:row>
      <xdr:rowOff>28440</xdr:rowOff>
    </xdr:from>
    <xdr:to>
      <xdr:col>7</xdr:col>
      <xdr:colOff>-363960</xdr:colOff>
      <xdr:row>95</xdr:row>
      <xdr:rowOff>0</xdr:rowOff>
    </xdr:to>
    <xdr:sp macro="" textlink="">
      <xdr:nvSpPr>
        <xdr:cNvPr id="372" name="Option Button 371">
          <a:extLst>
            <a:ext uri="{FF2B5EF4-FFF2-40B4-BE49-F238E27FC236}">
              <a16:creationId xmlns:a16="http://schemas.microsoft.com/office/drawing/2014/main" id="{00000000-0008-0000-1000-00007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3" name="Option Button 372">
          <a:extLst>
            <a:ext uri="{FF2B5EF4-FFF2-40B4-BE49-F238E27FC236}">
              <a16:creationId xmlns:a16="http://schemas.microsoft.com/office/drawing/2014/main" id="{00000000-0008-0000-1000-00007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4" name="Option Button 373">
          <a:extLst>
            <a:ext uri="{FF2B5EF4-FFF2-40B4-BE49-F238E27FC236}">
              <a16:creationId xmlns:a16="http://schemas.microsoft.com/office/drawing/2014/main" id="{00000000-0008-0000-1000-00007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5" name="Option Button 374">
          <a:extLst>
            <a:ext uri="{FF2B5EF4-FFF2-40B4-BE49-F238E27FC236}">
              <a16:creationId xmlns:a16="http://schemas.microsoft.com/office/drawing/2014/main" id="{00000000-0008-0000-1000-00007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6" name="Group Box 375" descr="Group Box 5">
          <a:extLst>
            <a:ext uri="{FF2B5EF4-FFF2-40B4-BE49-F238E27FC236}">
              <a16:creationId xmlns:a16="http://schemas.microsoft.com/office/drawing/2014/main" id="{00000000-0008-0000-1000-00007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95</xdr:row>
      <xdr:rowOff>28440</xdr:rowOff>
    </xdr:from>
    <xdr:to>
      <xdr:col>7</xdr:col>
      <xdr:colOff>-363960</xdr:colOff>
      <xdr:row>96</xdr:row>
      <xdr:rowOff>0</xdr:rowOff>
    </xdr:to>
    <xdr:sp macro="" textlink="">
      <xdr:nvSpPr>
        <xdr:cNvPr id="377" name="Option Button 376">
          <a:extLst>
            <a:ext uri="{FF2B5EF4-FFF2-40B4-BE49-F238E27FC236}">
              <a16:creationId xmlns:a16="http://schemas.microsoft.com/office/drawing/2014/main" id="{00000000-0008-0000-1000-00007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8" name="Option Button 377">
          <a:extLst>
            <a:ext uri="{FF2B5EF4-FFF2-40B4-BE49-F238E27FC236}">
              <a16:creationId xmlns:a16="http://schemas.microsoft.com/office/drawing/2014/main" id="{00000000-0008-0000-1000-00007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79" name="Option Button 378">
          <a:extLst>
            <a:ext uri="{FF2B5EF4-FFF2-40B4-BE49-F238E27FC236}">
              <a16:creationId xmlns:a16="http://schemas.microsoft.com/office/drawing/2014/main" id="{00000000-0008-0000-1000-00007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0" name="Option Button 379">
          <a:extLst>
            <a:ext uri="{FF2B5EF4-FFF2-40B4-BE49-F238E27FC236}">
              <a16:creationId xmlns:a16="http://schemas.microsoft.com/office/drawing/2014/main" id="{00000000-0008-0000-1000-00007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1" name="Group Box 380" descr="Group Box 5">
          <a:extLst>
            <a:ext uri="{FF2B5EF4-FFF2-40B4-BE49-F238E27FC236}">
              <a16:creationId xmlns:a16="http://schemas.microsoft.com/office/drawing/2014/main" id="{00000000-0008-0000-1000-00007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96</xdr:row>
      <xdr:rowOff>28440</xdr:rowOff>
    </xdr:from>
    <xdr:to>
      <xdr:col>7</xdr:col>
      <xdr:colOff>-363960</xdr:colOff>
      <xdr:row>97</xdr:row>
      <xdr:rowOff>0</xdr:rowOff>
    </xdr:to>
    <xdr:sp macro="" textlink="">
      <xdr:nvSpPr>
        <xdr:cNvPr id="382" name="Option Button 381">
          <a:extLst>
            <a:ext uri="{FF2B5EF4-FFF2-40B4-BE49-F238E27FC236}">
              <a16:creationId xmlns:a16="http://schemas.microsoft.com/office/drawing/2014/main" id="{00000000-0008-0000-1000-00007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3" name="Option Button 382">
          <a:extLst>
            <a:ext uri="{FF2B5EF4-FFF2-40B4-BE49-F238E27FC236}">
              <a16:creationId xmlns:a16="http://schemas.microsoft.com/office/drawing/2014/main" id="{00000000-0008-0000-1000-00007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4" name="Option Button 383">
          <a:extLst>
            <a:ext uri="{FF2B5EF4-FFF2-40B4-BE49-F238E27FC236}">
              <a16:creationId xmlns:a16="http://schemas.microsoft.com/office/drawing/2014/main" id="{00000000-0008-0000-1000-00008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5" name="Option Button 384">
          <a:extLst>
            <a:ext uri="{FF2B5EF4-FFF2-40B4-BE49-F238E27FC236}">
              <a16:creationId xmlns:a16="http://schemas.microsoft.com/office/drawing/2014/main" id="{00000000-0008-0000-1000-00008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6" name="Group Box 385" descr="Group Box 5">
          <a:extLst>
            <a:ext uri="{FF2B5EF4-FFF2-40B4-BE49-F238E27FC236}">
              <a16:creationId xmlns:a16="http://schemas.microsoft.com/office/drawing/2014/main" id="{00000000-0008-0000-1000-00008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97</xdr:row>
      <xdr:rowOff>28440</xdr:rowOff>
    </xdr:from>
    <xdr:to>
      <xdr:col>7</xdr:col>
      <xdr:colOff>-363960</xdr:colOff>
      <xdr:row>98</xdr:row>
      <xdr:rowOff>0</xdr:rowOff>
    </xdr:to>
    <xdr:sp macro="" textlink="">
      <xdr:nvSpPr>
        <xdr:cNvPr id="387" name="Option Button 386">
          <a:extLst>
            <a:ext uri="{FF2B5EF4-FFF2-40B4-BE49-F238E27FC236}">
              <a16:creationId xmlns:a16="http://schemas.microsoft.com/office/drawing/2014/main" id="{00000000-0008-0000-1000-00008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8" name="Option Button 387">
          <a:extLst>
            <a:ext uri="{FF2B5EF4-FFF2-40B4-BE49-F238E27FC236}">
              <a16:creationId xmlns:a16="http://schemas.microsoft.com/office/drawing/2014/main" id="{00000000-0008-0000-1000-00008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89" name="Option Button 388">
          <a:extLst>
            <a:ext uri="{FF2B5EF4-FFF2-40B4-BE49-F238E27FC236}">
              <a16:creationId xmlns:a16="http://schemas.microsoft.com/office/drawing/2014/main" id="{00000000-0008-0000-1000-00008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0" name="Option Button 389">
          <a:extLst>
            <a:ext uri="{FF2B5EF4-FFF2-40B4-BE49-F238E27FC236}">
              <a16:creationId xmlns:a16="http://schemas.microsoft.com/office/drawing/2014/main" id="{00000000-0008-0000-1000-00008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1" name="Group Box 390" descr="Group Box 5">
          <a:extLst>
            <a:ext uri="{FF2B5EF4-FFF2-40B4-BE49-F238E27FC236}">
              <a16:creationId xmlns:a16="http://schemas.microsoft.com/office/drawing/2014/main" id="{00000000-0008-0000-1000-00008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98</xdr:row>
      <xdr:rowOff>28440</xdr:rowOff>
    </xdr:from>
    <xdr:to>
      <xdr:col>7</xdr:col>
      <xdr:colOff>-363960</xdr:colOff>
      <xdr:row>99</xdr:row>
      <xdr:rowOff>0</xdr:rowOff>
    </xdr:to>
    <xdr:sp macro="" textlink="">
      <xdr:nvSpPr>
        <xdr:cNvPr id="392" name="Option Button 391">
          <a:extLst>
            <a:ext uri="{FF2B5EF4-FFF2-40B4-BE49-F238E27FC236}">
              <a16:creationId xmlns:a16="http://schemas.microsoft.com/office/drawing/2014/main" id="{00000000-0008-0000-1000-00008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3" name="Option Button 392">
          <a:extLst>
            <a:ext uri="{FF2B5EF4-FFF2-40B4-BE49-F238E27FC236}">
              <a16:creationId xmlns:a16="http://schemas.microsoft.com/office/drawing/2014/main" id="{00000000-0008-0000-1000-00008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4" name="Option Button 393">
          <a:extLst>
            <a:ext uri="{FF2B5EF4-FFF2-40B4-BE49-F238E27FC236}">
              <a16:creationId xmlns:a16="http://schemas.microsoft.com/office/drawing/2014/main" id="{00000000-0008-0000-1000-00008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5" name="Option Button 394">
          <a:extLst>
            <a:ext uri="{FF2B5EF4-FFF2-40B4-BE49-F238E27FC236}">
              <a16:creationId xmlns:a16="http://schemas.microsoft.com/office/drawing/2014/main" id="{00000000-0008-0000-1000-00008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6" name="Group Box 395" descr="Group Box 5">
          <a:extLst>
            <a:ext uri="{FF2B5EF4-FFF2-40B4-BE49-F238E27FC236}">
              <a16:creationId xmlns:a16="http://schemas.microsoft.com/office/drawing/2014/main" id="{00000000-0008-0000-1000-00008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99</xdr:row>
      <xdr:rowOff>28440</xdr:rowOff>
    </xdr:from>
    <xdr:to>
      <xdr:col>7</xdr:col>
      <xdr:colOff>-363960</xdr:colOff>
      <xdr:row>100</xdr:row>
      <xdr:rowOff>0</xdr:rowOff>
    </xdr:to>
    <xdr:sp macro="" textlink="">
      <xdr:nvSpPr>
        <xdr:cNvPr id="397" name="Option Button 396">
          <a:extLst>
            <a:ext uri="{FF2B5EF4-FFF2-40B4-BE49-F238E27FC236}">
              <a16:creationId xmlns:a16="http://schemas.microsoft.com/office/drawing/2014/main" id="{00000000-0008-0000-1000-00008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8" name="Option Button 397">
          <a:extLst>
            <a:ext uri="{FF2B5EF4-FFF2-40B4-BE49-F238E27FC236}">
              <a16:creationId xmlns:a16="http://schemas.microsoft.com/office/drawing/2014/main" id="{00000000-0008-0000-1000-00008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99" name="Option Button 398">
          <a:extLst>
            <a:ext uri="{FF2B5EF4-FFF2-40B4-BE49-F238E27FC236}">
              <a16:creationId xmlns:a16="http://schemas.microsoft.com/office/drawing/2014/main" id="{00000000-0008-0000-1000-00008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0" name="Option Button 399">
          <a:extLst>
            <a:ext uri="{FF2B5EF4-FFF2-40B4-BE49-F238E27FC236}">
              <a16:creationId xmlns:a16="http://schemas.microsoft.com/office/drawing/2014/main" id="{00000000-0008-0000-1000-00009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1" name="Group Box 400" descr="Group Box 5">
          <a:extLst>
            <a:ext uri="{FF2B5EF4-FFF2-40B4-BE49-F238E27FC236}">
              <a16:creationId xmlns:a16="http://schemas.microsoft.com/office/drawing/2014/main" id="{00000000-0008-0000-1000-00009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100</xdr:row>
      <xdr:rowOff>28440</xdr:rowOff>
    </xdr:from>
    <xdr:to>
      <xdr:col>7</xdr:col>
      <xdr:colOff>-363960</xdr:colOff>
      <xdr:row>101</xdr:row>
      <xdr:rowOff>0</xdr:rowOff>
    </xdr:to>
    <xdr:sp macro="" textlink="">
      <xdr:nvSpPr>
        <xdr:cNvPr id="402" name="Option Button 401">
          <a:extLst>
            <a:ext uri="{FF2B5EF4-FFF2-40B4-BE49-F238E27FC236}">
              <a16:creationId xmlns:a16="http://schemas.microsoft.com/office/drawing/2014/main" id="{00000000-0008-0000-1000-00009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3" name="Option Button 402">
          <a:extLst>
            <a:ext uri="{FF2B5EF4-FFF2-40B4-BE49-F238E27FC236}">
              <a16:creationId xmlns:a16="http://schemas.microsoft.com/office/drawing/2014/main" id="{00000000-0008-0000-1000-00009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4" name="Option Button 403">
          <a:extLst>
            <a:ext uri="{FF2B5EF4-FFF2-40B4-BE49-F238E27FC236}">
              <a16:creationId xmlns:a16="http://schemas.microsoft.com/office/drawing/2014/main" id="{00000000-0008-0000-1000-00009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5" name="Option Button 404">
          <a:extLst>
            <a:ext uri="{FF2B5EF4-FFF2-40B4-BE49-F238E27FC236}">
              <a16:creationId xmlns:a16="http://schemas.microsoft.com/office/drawing/2014/main" id="{00000000-0008-0000-1000-00009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6" name="Group Box 405" descr="Group Box 5">
          <a:extLst>
            <a:ext uri="{FF2B5EF4-FFF2-40B4-BE49-F238E27FC236}">
              <a16:creationId xmlns:a16="http://schemas.microsoft.com/office/drawing/2014/main" id="{00000000-0008-0000-1000-00009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101</xdr:row>
      <xdr:rowOff>28440</xdr:rowOff>
    </xdr:from>
    <xdr:to>
      <xdr:col>7</xdr:col>
      <xdr:colOff>-363960</xdr:colOff>
      <xdr:row>102</xdr:row>
      <xdr:rowOff>0</xdr:rowOff>
    </xdr:to>
    <xdr:sp macro="" textlink="">
      <xdr:nvSpPr>
        <xdr:cNvPr id="407" name="Option Button 406">
          <a:extLst>
            <a:ext uri="{FF2B5EF4-FFF2-40B4-BE49-F238E27FC236}">
              <a16:creationId xmlns:a16="http://schemas.microsoft.com/office/drawing/2014/main" id="{00000000-0008-0000-1000-00009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8" name="Option Button 407">
          <a:extLst>
            <a:ext uri="{FF2B5EF4-FFF2-40B4-BE49-F238E27FC236}">
              <a16:creationId xmlns:a16="http://schemas.microsoft.com/office/drawing/2014/main" id="{00000000-0008-0000-1000-00009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09" name="Option Button 408">
          <a:extLst>
            <a:ext uri="{FF2B5EF4-FFF2-40B4-BE49-F238E27FC236}">
              <a16:creationId xmlns:a16="http://schemas.microsoft.com/office/drawing/2014/main" id="{00000000-0008-0000-1000-00009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0" name="Option Button 409">
          <a:extLst>
            <a:ext uri="{FF2B5EF4-FFF2-40B4-BE49-F238E27FC236}">
              <a16:creationId xmlns:a16="http://schemas.microsoft.com/office/drawing/2014/main" id="{00000000-0008-0000-1000-00009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1" name="Group Box 410" descr="Group Box 5">
          <a:extLst>
            <a:ext uri="{FF2B5EF4-FFF2-40B4-BE49-F238E27FC236}">
              <a16:creationId xmlns:a16="http://schemas.microsoft.com/office/drawing/2014/main" id="{00000000-0008-0000-1000-00009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102</xdr:row>
      <xdr:rowOff>28440</xdr:rowOff>
    </xdr:from>
    <xdr:to>
      <xdr:col>7</xdr:col>
      <xdr:colOff>-363960</xdr:colOff>
      <xdr:row>103</xdr:row>
      <xdr:rowOff>0</xdr:rowOff>
    </xdr:to>
    <xdr:sp macro="" textlink="">
      <xdr:nvSpPr>
        <xdr:cNvPr id="412" name="Option Button 411">
          <a:extLst>
            <a:ext uri="{FF2B5EF4-FFF2-40B4-BE49-F238E27FC236}">
              <a16:creationId xmlns:a16="http://schemas.microsoft.com/office/drawing/2014/main" id="{00000000-0008-0000-1000-00009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3" name="Option Button 412">
          <a:extLst>
            <a:ext uri="{FF2B5EF4-FFF2-40B4-BE49-F238E27FC236}">
              <a16:creationId xmlns:a16="http://schemas.microsoft.com/office/drawing/2014/main" id="{00000000-0008-0000-1000-00009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4" name="Option Button 413">
          <a:extLst>
            <a:ext uri="{FF2B5EF4-FFF2-40B4-BE49-F238E27FC236}">
              <a16:creationId xmlns:a16="http://schemas.microsoft.com/office/drawing/2014/main" id="{00000000-0008-0000-1000-00009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5" name="Option Button 414">
          <a:extLst>
            <a:ext uri="{FF2B5EF4-FFF2-40B4-BE49-F238E27FC236}">
              <a16:creationId xmlns:a16="http://schemas.microsoft.com/office/drawing/2014/main" id="{00000000-0008-0000-1000-00009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6" name="Group Box 415" descr="Group Box 5">
          <a:extLst>
            <a:ext uri="{FF2B5EF4-FFF2-40B4-BE49-F238E27FC236}">
              <a16:creationId xmlns:a16="http://schemas.microsoft.com/office/drawing/2014/main" id="{00000000-0008-0000-1000-0000A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103</xdr:row>
      <xdr:rowOff>28440</xdr:rowOff>
    </xdr:from>
    <xdr:to>
      <xdr:col>7</xdr:col>
      <xdr:colOff>-363960</xdr:colOff>
      <xdr:row>104</xdr:row>
      <xdr:rowOff>0</xdr:rowOff>
    </xdr:to>
    <xdr:sp macro="" textlink="">
      <xdr:nvSpPr>
        <xdr:cNvPr id="417" name="Option Button 416">
          <a:extLst>
            <a:ext uri="{FF2B5EF4-FFF2-40B4-BE49-F238E27FC236}">
              <a16:creationId xmlns:a16="http://schemas.microsoft.com/office/drawing/2014/main" id="{00000000-0008-0000-1000-0000A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8" name="Option Button 417">
          <a:extLst>
            <a:ext uri="{FF2B5EF4-FFF2-40B4-BE49-F238E27FC236}">
              <a16:creationId xmlns:a16="http://schemas.microsoft.com/office/drawing/2014/main" id="{00000000-0008-0000-1000-0000A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19" name="Option Button 418">
          <a:extLst>
            <a:ext uri="{FF2B5EF4-FFF2-40B4-BE49-F238E27FC236}">
              <a16:creationId xmlns:a16="http://schemas.microsoft.com/office/drawing/2014/main" id="{00000000-0008-0000-1000-0000A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0" name="Option Button 419">
          <a:extLst>
            <a:ext uri="{FF2B5EF4-FFF2-40B4-BE49-F238E27FC236}">
              <a16:creationId xmlns:a16="http://schemas.microsoft.com/office/drawing/2014/main" id="{00000000-0008-0000-1000-0000A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1" name="Group Box 420" descr="Group Box 5">
          <a:extLst>
            <a:ext uri="{FF2B5EF4-FFF2-40B4-BE49-F238E27FC236}">
              <a16:creationId xmlns:a16="http://schemas.microsoft.com/office/drawing/2014/main" id="{00000000-0008-0000-1000-0000A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104</xdr:row>
      <xdr:rowOff>28440</xdr:rowOff>
    </xdr:from>
    <xdr:to>
      <xdr:col>7</xdr:col>
      <xdr:colOff>-363960</xdr:colOff>
      <xdr:row>105</xdr:row>
      <xdr:rowOff>0</xdr:rowOff>
    </xdr:to>
    <xdr:sp macro="" textlink="">
      <xdr:nvSpPr>
        <xdr:cNvPr id="422" name="Option Button 421">
          <a:extLst>
            <a:ext uri="{FF2B5EF4-FFF2-40B4-BE49-F238E27FC236}">
              <a16:creationId xmlns:a16="http://schemas.microsoft.com/office/drawing/2014/main" id="{00000000-0008-0000-1000-0000A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3" name="Option Button 422">
          <a:extLst>
            <a:ext uri="{FF2B5EF4-FFF2-40B4-BE49-F238E27FC236}">
              <a16:creationId xmlns:a16="http://schemas.microsoft.com/office/drawing/2014/main" id="{00000000-0008-0000-1000-0000A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4" name="Option Button 423">
          <a:extLst>
            <a:ext uri="{FF2B5EF4-FFF2-40B4-BE49-F238E27FC236}">
              <a16:creationId xmlns:a16="http://schemas.microsoft.com/office/drawing/2014/main" id="{00000000-0008-0000-1000-0000A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5" name="Option Button 424">
          <a:extLst>
            <a:ext uri="{FF2B5EF4-FFF2-40B4-BE49-F238E27FC236}">
              <a16:creationId xmlns:a16="http://schemas.microsoft.com/office/drawing/2014/main" id="{00000000-0008-0000-1000-0000A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6" name="Group Box 425" descr="Group Box 5">
          <a:extLst>
            <a:ext uri="{FF2B5EF4-FFF2-40B4-BE49-F238E27FC236}">
              <a16:creationId xmlns:a16="http://schemas.microsoft.com/office/drawing/2014/main" id="{00000000-0008-0000-1000-0000A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105</xdr:row>
      <xdr:rowOff>28440</xdr:rowOff>
    </xdr:from>
    <xdr:to>
      <xdr:col>7</xdr:col>
      <xdr:colOff>-363960</xdr:colOff>
      <xdr:row>106</xdr:row>
      <xdr:rowOff>0</xdr:rowOff>
    </xdr:to>
    <xdr:sp macro="" textlink="">
      <xdr:nvSpPr>
        <xdr:cNvPr id="427" name="Option Button 426">
          <a:extLst>
            <a:ext uri="{FF2B5EF4-FFF2-40B4-BE49-F238E27FC236}">
              <a16:creationId xmlns:a16="http://schemas.microsoft.com/office/drawing/2014/main" id="{00000000-0008-0000-1000-0000A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8" name="Option Button 427">
          <a:extLst>
            <a:ext uri="{FF2B5EF4-FFF2-40B4-BE49-F238E27FC236}">
              <a16:creationId xmlns:a16="http://schemas.microsoft.com/office/drawing/2014/main" id="{00000000-0008-0000-1000-0000A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29" name="Option Button 428">
          <a:extLst>
            <a:ext uri="{FF2B5EF4-FFF2-40B4-BE49-F238E27FC236}">
              <a16:creationId xmlns:a16="http://schemas.microsoft.com/office/drawing/2014/main" id="{00000000-0008-0000-1000-0000A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0" name="Option Button 429">
          <a:extLst>
            <a:ext uri="{FF2B5EF4-FFF2-40B4-BE49-F238E27FC236}">
              <a16:creationId xmlns:a16="http://schemas.microsoft.com/office/drawing/2014/main" id="{00000000-0008-0000-1000-0000A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1" name="Group Box 430" descr="Group Box 5">
          <a:extLst>
            <a:ext uri="{FF2B5EF4-FFF2-40B4-BE49-F238E27FC236}">
              <a16:creationId xmlns:a16="http://schemas.microsoft.com/office/drawing/2014/main" id="{00000000-0008-0000-1000-0000A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106</xdr:row>
      <xdr:rowOff>28440</xdr:rowOff>
    </xdr:from>
    <xdr:to>
      <xdr:col>7</xdr:col>
      <xdr:colOff>-363960</xdr:colOff>
      <xdr:row>107</xdr:row>
      <xdr:rowOff>0</xdr:rowOff>
    </xdr:to>
    <xdr:sp macro="" textlink="">
      <xdr:nvSpPr>
        <xdr:cNvPr id="432" name="Option Button 431">
          <a:extLst>
            <a:ext uri="{FF2B5EF4-FFF2-40B4-BE49-F238E27FC236}">
              <a16:creationId xmlns:a16="http://schemas.microsoft.com/office/drawing/2014/main" id="{00000000-0008-0000-1000-0000B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3" name="Option Button 432">
          <a:extLst>
            <a:ext uri="{FF2B5EF4-FFF2-40B4-BE49-F238E27FC236}">
              <a16:creationId xmlns:a16="http://schemas.microsoft.com/office/drawing/2014/main" id="{00000000-0008-0000-1000-0000B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4" name="Option Button 433">
          <a:extLst>
            <a:ext uri="{FF2B5EF4-FFF2-40B4-BE49-F238E27FC236}">
              <a16:creationId xmlns:a16="http://schemas.microsoft.com/office/drawing/2014/main" id="{00000000-0008-0000-1000-0000B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5" name="Option Button 434">
          <a:extLst>
            <a:ext uri="{FF2B5EF4-FFF2-40B4-BE49-F238E27FC236}">
              <a16:creationId xmlns:a16="http://schemas.microsoft.com/office/drawing/2014/main" id="{00000000-0008-0000-1000-0000B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6" name="Group Box 435" descr="Group Box 5">
          <a:extLst>
            <a:ext uri="{FF2B5EF4-FFF2-40B4-BE49-F238E27FC236}">
              <a16:creationId xmlns:a16="http://schemas.microsoft.com/office/drawing/2014/main" id="{00000000-0008-0000-1000-0000B4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107</xdr:row>
      <xdr:rowOff>28440</xdr:rowOff>
    </xdr:from>
    <xdr:to>
      <xdr:col>7</xdr:col>
      <xdr:colOff>-363960</xdr:colOff>
      <xdr:row>108</xdr:row>
      <xdr:rowOff>0</xdr:rowOff>
    </xdr:to>
    <xdr:sp macro="" textlink="">
      <xdr:nvSpPr>
        <xdr:cNvPr id="437" name="Option Button 436">
          <a:extLst>
            <a:ext uri="{FF2B5EF4-FFF2-40B4-BE49-F238E27FC236}">
              <a16:creationId xmlns:a16="http://schemas.microsoft.com/office/drawing/2014/main" id="{00000000-0008-0000-1000-0000B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8" name="Option Button 437">
          <a:extLst>
            <a:ext uri="{FF2B5EF4-FFF2-40B4-BE49-F238E27FC236}">
              <a16:creationId xmlns:a16="http://schemas.microsoft.com/office/drawing/2014/main" id="{00000000-0008-0000-1000-0000B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39" name="Option Button 438">
          <a:extLst>
            <a:ext uri="{FF2B5EF4-FFF2-40B4-BE49-F238E27FC236}">
              <a16:creationId xmlns:a16="http://schemas.microsoft.com/office/drawing/2014/main" id="{00000000-0008-0000-1000-0000B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0" name="Option Button 439">
          <a:extLst>
            <a:ext uri="{FF2B5EF4-FFF2-40B4-BE49-F238E27FC236}">
              <a16:creationId xmlns:a16="http://schemas.microsoft.com/office/drawing/2014/main" id="{00000000-0008-0000-1000-0000B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1" name="Group Box 440" descr="Group Box 5">
          <a:extLst>
            <a:ext uri="{FF2B5EF4-FFF2-40B4-BE49-F238E27FC236}">
              <a16:creationId xmlns:a16="http://schemas.microsoft.com/office/drawing/2014/main" id="{00000000-0008-0000-1000-0000B9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108</xdr:row>
      <xdr:rowOff>28440</xdr:rowOff>
    </xdr:from>
    <xdr:to>
      <xdr:col>7</xdr:col>
      <xdr:colOff>-363960</xdr:colOff>
      <xdr:row>109</xdr:row>
      <xdr:rowOff>0</xdr:rowOff>
    </xdr:to>
    <xdr:sp macro="" textlink="">
      <xdr:nvSpPr>
        <xdr:cNvPr id="442" name="Option Button 441">
          <a:extLst>
            <a:ext uri="{FF2B5EF4-FFF2-40B4-BE49-F238E27FC236}">
              <a16:creationId xmlns:a16="http://schemas.microsoft.com/office/drawing/2014/main" id="{00000000-0008-0000-1000-0000B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3" name="Option Button 442">
          <a:extLst>
            <a:ext uri="{FF2B5EF4-FFF2-40B4-BE49-F238E27FC236}">
              <a16:creationId xmlns:a16="http://schemas.microsoft.com/office/drawing/2014/main" id="{00000000-0008-0000-1000-0000B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4" name="Option Button 443">
          <a:extLst>
            <a:ext uri="{FF2B5EF4-FFF2-40B4-BE49-F238E27FC236}">
              <a16:creationId xmlns:a16="http://schemas.microsoft.com/office/drawing/2014/main" id="{00000000-0008-0000-1000-0000B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5" name="Option Button 444">
          <a:extLst>
            <a:ext uri="{FF2B5EF4-FFF2-40B4-BE49-F238E27FC236}">
              <a16:creationId xmlns:a16="http://schemas.microsoft.com/office/drawing/2014/main" id="{00000000-0008-0000-1000-0000B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6" name="Group Box 445" descr="Group Box 5">
          <a:extLst>
            <a:ext uri="{FF2B5EF4-FFF2-40B4-BE49-F238E27FC236}">
              <a16:creationId xmlns:a16="http://schemas.microsoft.com/office/drawing/2014/main" id="{00000000-0008-0000-1000-0000BE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109</xdr:row>
      <xdr:rowOff>28440</xdr:rowOff>
    </xdr:from>
    <xdr:to>
      <xdr:col>7</xdr:col>
      <xdr:colOff>-363960</xdr:colOff>
      <xdr:row>110</xdr:row>
      <xdr:rowOff>0</xdr:rowOff>
    </xdr:to>
    <xdr:sp macro="" textlink="">
      <xdr:nvSpPr>
        <xdr:cNvPr id="447" name="Option Button 446">
          <a:extLst>
            <a:ext uri="{FF2B5EF4-FFF2-40B4-BE49-F238E27FC236}">
              <a16:creationId xmlns:a16="http://schemas.microsoft.com/office/drawing/2014/main" id="{00000000-0008-0000-1000-0000B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8" name="Option Button 447">
          <a:extLst>
            <a:ext uri="{FF2B5EF4-FFF2-40B4-BE49-F238E27FC236}">
              <a16:creationId xmlns:a16="http://schemas.microsoft.com/office/drawing/2014/main" id="{00000000-0008-0000-1000-0000C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49" name="Option Button 448">
          <a:extLst>
            <a:ext uri="{FF2B5EF4-FFF2-40B4-BE49-F238E27FC236}">
              <a16:creationId xmlns:a16="http://schemas.microsoft.com/office/drawing/2014/main" id="{00000000-0008-0000-1000-0000C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0" name="Option Button 449">
          <a:extLst>
            <a:ext uri="{FF2B5EF4-FFF2-40B4-BE49-F238E27FC236}">
              <a16:creationId xmlns:a16="http://schemas.microsoft.com/office/drawing/2014/main" id="{00000000-0008-0000-1000-0000C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1" name="Group Box 450" descr="Group Box 5">
          <a:extLst>
            <a:ext uri="{FF2B5EF4-FFF2-40B4-BE49-F238E27FC236}">
              <a16:creationId xmlns:a16="http://schemas.microsoft.com/office/drawing/2014/main" id="{00000000-0008-0000-1000-0000C3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110</xdr:row>
      <xdr:rowOff>28440</xdr:rowOff>
    </xdr:from>
    <xdr:to>
      <xdr:col>7</xdr:col>
      <xdr:colOff>-363960</xdr:colOff>
      <xdr:row>111</xdr:row>
      <xdr:rowOff>0</xdr:rowOff>
    </xdr:to>
    <xdr:sp macro="" textlink="">
      <xdr:nvSpPr>
        <xdr:cNvPr id="452" name="Option Button 451">
          <a:extLst>
            <a:ext uri="{FF2B5EF4-FFF2-40B4-BE49-F238E27FC236}">
              <a16:creationId xmlns:a16="http://schemas.microsoft.com/office/drawing/2014/main" id="{00000000-0008-0000-1000-0000C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3" name="Option Button 452">
          <a:extLst>
            <a:ext uri="{FF2B5EF4-FFF2-40B4-BE49-F238E27FC236}">
              <a16:creationId xmlns:a16="http://schemas.microsoft.com/office/drawing/2014/main" id="{00000000-0008-0000-1000-0000C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4" name="Option Button 453">
          <a:extLst>
            <a:ext uri="{FF2B5EF4-FFF2-40B4-BE49-F238E27FC236}">
              <a16:creationId xmlns:a16="http://schemas.microsoft.com/office/drawing/2014/main" id="{00000000-0008-0000-1000-0000C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5" name="Option Button 454">
          <a:extLst>
            <a:ext uri="{FF2B5EF4-FFF2-40B4-BE49-F238E27FC236}">
              <a16:creationId xmlns:a16="http://schemas.microsoft.com/office/drawing/2014/main" id="{00000000-0008-0000-1000-0000C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6" name="Group Box 455" descr="Group Box 5">
          <a:extLst>
            <a:ext uri="{FF2B5EF4-FFF2-40B4-BE49-F238E27FC236}">
              <a16:creationId xmlns:a16="http://schemas.microsoft.com/office/drawing/2014/main" id="{00000000-0008-0000-1000-0000C8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111</xdr:row>
      <xdr:rowOff>28440</xdr:rowOff>
    </xdr:from>
    <xdr:to>
      <xdr:col>7</xdr:col>
      <xdr:colOff>-363960</xdr:colOff>
      <xdr:row>112</xdr:row>
      <xdr:rowOff>0</xdr:rowOff>
    </xdr:to>
    <xdr:sp macro="" textlink="">
      <xdr:nvSpPr>
        <xdr:cNvPr id="457" name="Option Button 456">
          <a:extLst>
            <a:ext uri="{FF2B5EF4-FFF2-40B4-BE49-F238E27FC236}">
              <a16:creationId xmlns:a16="http://schemas.microsoft.com/office/drawing/2014/main" id="{00000000-0008-0000-1000-0000C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8" name="Option Button 457">
          <a:extLst>
            <a:ext uri="{FF2B5EF4-FFF2-40B4-BE49-F238E27FC236}">
              <a16:creationId xmlns:a16="http://schemas.microsoft.com/office/drawing/2014/main" id="{00000000-0008-0000-1000-0000C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59" name="Option Button 458">
          <a:extLst>
            <a:ext uri="{FF2B5EF4-FFF2-40B4-BE49-F238E27FC236}">
              <a16:creationId xmlns:a16="http://schemas.microsoft.com/office/drawing/2014/main" id="{00000000-0008-0000-1000-0000C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0" name="Option Button 459">
          <a:extLst>
            <a:ext uri="{FF2B5EF4-FFF2-40B4-BE49-F238E27FC236}">
              <a16:creationId xmlns:a16="http://schemas.microsoft.com/office/drawing/2014/main" id="{00000000-0008-0000-1000-0000C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1" name="Group Box 460" descr="Group Box 5">
          <a:extLst>
            <a:ext uri="{FF2B5EF4-FFF2-40B4-BE49-F238E27FC236}">
              <a16:creationId xmlns:a16="http://schemas.microsoft.com/office/drawing/2014/main" id="{00000000-0008-0000-1000-0000CD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112</xdr:row>
      <xdr:rowOff>28440</xdr:rowOff>
    </xdr:from>
    <xdr:to>
      <xdr:col>7</xdr:col>
      <xdr:colOff>-363960</xdr:colOff>
      <xdr:row>113</xdr:row>
      <xdr:rowOff>0</xdr:rowOff>
    </xdr:to>
    <xdr:sp macro="" textlink="">
      <xdr:nvSpPr>
        <xdr:cNvPr id="462" name="Option Button 461">
          <a:extLst>
            <a:ext uri="{FF2B5EF4-FFF2-40B4-BE49-F238E27FC236}">
              <a16:creationId xmlns:a16="http://schemas.microsoft.com/office/drawing/2014/main" id="{00000000-0008-0000-1000-0000C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3" name="Option Button 462">
          <a:extLst>
            <a:ext uri="{FF2B5EF4-FFF2-40B4-BE49-F238E27FC236}">
              <a16:creationId xmlns:a16="http://schemas.microsoft.com/office/drawing/2014/main" id="{00000000-0008-0000-1000-0000C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4" name="Option Button 463">
          <a:extLst>
            <a:ext uri="{FF2B5EF4-FFF2-40B4-BE49-F238E27FC236}">
              <a16:creationId xmlns:a16="http://schemas.microsoft.com/office/drawing/2014/main" id="{00000000-0008-0000-1000-0000D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5" name="Option Button 464">
          <a:extLst>
            <a:ext uri="{FF2B5EF4-FFF2-40B4-BE49-F238E27FC236}">
              <a16:creationId xmlns:a16="http://schemas.microsoft.com/office/drawing/2014/main" id="{00000000-0008-0000-1000-0000D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6" name="Group Box 465" descr="Group Box 5">
          <a:extLst>
            <a:ext uri="{FF2B5EF4-FFF2-40B4-BE49-F238E27FC236}">
              <a16:creationId xmlns:a16="http://schemas.microsoft.com/office/drawing/2014/main" id="{00000000-0008-0000-1000-0000D2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113</xdr:row>
      <xdr:rowOff>28440</xdr:rowOff>
    </xdr:from>
    <xdr:to>
      <xdr:col>7</xdr:col>
      <xdr:colOff>-363960</xdr:colOff>
      <xdr:row>114</xdr:row>
      <xdr:rowOff>0</xdr:rowOff>
    </xdr:to>
    <xdr:sp macro="" textlink="">
      <xdr:nvSpPr>
        <xdr:cNvPr id="467" name="Option Button 466">
          <a:extLst>
            <a:ext uri="{FF2B5EF4-FFF2-40B4-BE49-F238E27FC236}">
              <a16:creationId xmlns:a16="http://schemas.microsoft.com/office/drawing/2014/main" id="{00000000-0008-0000-1000-0000D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8" name="Option Button 467">
          <a:extLst>
            <a:ext uri="{FF2B5EF4-FFF2-40B4-BE49-F238E27FC236}">
              <a16:creationId xmlns:a16="http://schemas.microsoft.com/office/drawing/2014/main" id="{00000000-0008-0000-1000-0000D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69" name="Option Button 468">
          <a:extLst>
            <a:ext uri="{FF2B5EF4-FFF2-40B4-BE49-F238E27FC236}">
              <a16:creationId xmlns:a16="http://schemas.microsoft.com/office/drawing/2014/main" id="{00000000-0008-0000-1000-0000D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0" name="Option Button 469">
          <a:extLst>
            <a:ext uri="{FF2B5EF4-FFF2-40B4-BE49-F238E27FC236}">
              <a16:creationId xmlns:a16="http://schemas.microsoft.com/office/drawing/2014/main" id="{00000000-0008-0000-1000-0000D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1" name="Group Box 470" descr="Group Box 5">
          <a:extLst>
            <a:ext uri="{FF2B5EF4-FFF2-40B4-BE49-F238E27FC236}">
              <a16:creationId xmlns:a16="http://schemas.microsoft.com/office/drawing/2014/main" id="{00000000-0008-0000-1000-0000D7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114</xdr:row>
      <xdr:rowOff>28440</xdr:rowOff>
    </xdr:from>
    <xdr:to>
      <xdr:col>7</xdr:col>
      <xdr:colOff>-363960</xdr:colOff>
      <xdr:row>115</xdr:row>
      <xdr:rowOff>0</xdr:rowOff>
    </xdr:to>
    <xdr:sp macro="" textlink="">
      <xdr:nvSpPr>
        <xdr:cNvPr id="472" name="Option Button 471">
          <a:extLst>
            <a:ext uri="{FF2B5EF4-FFF2-40B4-BE49-F238E27FC236}">
              <a16:creationId xmlns:a16="http://schemas.microsoft.com/office/drawing/2014/main" id="{00000000-0008-0000-1000-0000D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3" name="Option Button 472">
          <a:extLst>
            <a:ext uri="{FF2B5EF4-FFF2-40B4-BE49-F238E27FC236}">
              <a16:creationId xmlns:a16="http://schemas.microsoft.com/office/drawing/2014/main" id="{00000000-0008-0000-1000-0000D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4" name="Option Button 473">
          <a:extLst>
            <a:ext uri="{FF2B5EF4-FFF2-40B4-BE49-F238E27FC236}">
              <a16:creationId xmlns:a16="http://schemas.microsoft.com/office/drawing/2014/main" id="{00000000-0008-0000-1000-0000D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5" name="Option Button 474">
          <a:extLst>
            <a:ext uri="{FF2B5EF4-FFF2-40B4-BE49-F238E27FC236}">
              <a16:creationId xmlns:a16="http://schemas.microsoft.com/office/drawing/2014/main" id="{00000000-0008-0000-1000-0000D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6" name="Group Box 475" descr="Group Box 5">
          <a:extLst>
            <a:ext uri="{FF2B5EF4-FFF2-40B4-BE49-F238E27FC236}">
              <a16:creationId xmlns:a16="http://schemas.microsoft.com/office/drawing/2014/main" id="{00000000-0008-0000-1000-0000DC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115</xdr:row>
      <xdr:rowOff>28440</xdr:rowOff>
    </xdr:from>
    <xdr:to>
      <xdr:col>7</xdr:col>
      <xdr:colOff>-363960</xdr:colOff>
      <xdr:row>116</xdr:row>
      <xdr:rowOff>0</xdr:rowOff>
    </xdr:to>
    <xdr:sp macro="" textlink="">
      <xdr:nvSpPr>
        <xdr:cNvPr id="477" name="Option Button 476">
          <a:extLst>
            <a:ext uri="{FF2B5EF4-FFF2-40B4-BE49-F238E27FC236}">
              <a16:creationId xmlns:a16="http://schemas.microsoft.com/office/drawing/2014/main" id="{00000000-0008-0000-1000-0000D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8" name="Option Button 477">
          <a:extLst>
            <a:ext uri="{FF2B5EF4-FFF2-40B4-BE49-F238E27FC236}">
              <a16:creationId xmlns:a16="http://schemas.microsoft.com/office/drawing/2014/main" id="{00000000-0008-0000-1000-0000D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79" name="Option Button 478">
          <a:extLst>
            <a:ext uri="{FF2B5EF4-FFF2-40B4-BE49-F238E27FC236}">
              <a16:creationId xmlns:a16="http://schemas.microsoft.com/office/drawing/2014/main" id="{00000000-0008-0000-1000-0000D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0" name="Option Button 479">
          <a:extLst>
            <a:ext uri="{FF2B5EF4-FFF2-40B4-BE49-F238E27FC236}">
              <a16:creationId xmlns:a16="http://schemas.microsoft.com/office/drawing/2014/main" id="{00000000-0008-0000-1000-0000E0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1" name="Group Box 480" descr="Group Box 5">
          <a:extLst>
            <a:ext uri="{FF2B5EF4-FFF2-40B4-BE49-F238E27FC236}">
              <a16:creationId xmlns:a16="http://schemas.microsoft.com/office/drawing/2014/main" id="{00000000-0008-0000-1000-0000E1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116</xdr:row>
      <xdr:rowOff>28440</xdr:rowOff>
    </xdr:from>
    <xdr:to>
      <xdr:col>7</xdr:col>
      <xdr:colOff>-363960</xdr:colOff>
      <xdr:row>117</xdr:row>
      <xdr:rowOff>0</xdr:rowOff>
    </xdr:to>
    <xdr:sp macro="" textlink="">
      <xdr:nvSpPr>
        <xdr:cNvPr id="482" name="Option Button 481">
          <a:extLst>
            <a:ext uri="{FF2B5EF4-FFF2-40B4-BE49-F238E27FC236}">
              <a16:creationId xmlns:a16="http://schemas.microsoft.com/office/drawing/2014/main" id="{00000000-0008-0000-1000-0000E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3" name="Option Button 482">
          <a:extLst>
            <a:ext uri="{FF2B5EF4-FFF2-40B4-BE49-F238E27FC236}">
              <a16:creationId xmlns:a16="http://schemas.microsoft.com/office/drawing/2014/main" id="{00000000-0008-0000-1000-0000E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4" name="Option Button 483">
          <a:extLst>
            <a:ext uri="{FF2B5EF4-FFF2-40B4-BE49-F238E27FC236}">
              <a16:creationId xmlns:a16="http://schemas.microsoft.com/office/drawing/2014/main" id="{00000000-0008-0000-1000-0000E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5" name="Option Button 484">
          <a:extLst>
            <a:ext uri="{FF2B5EF4-FFF2-40B4-BE49-F238E27FC236}">
              <a16:creationId xmlns:a16="http://schemas.microsoft.com/office/drawing/2014/main" id="{00000000-0008-0000-1000-0000E5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6" name="Group Box 485" descr="Group Box 5">
          <a:extLst>
            <a:ext uri="{FF2B5EF4-FFF2-40B4-BE49-F238E27FC236}">
              <a16:creationId xmlns:a16="http://schemas.microsoft.com/office/drawing/2014/main" id="{00000000-0008-0000-1000-0000E6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117</xdr:row>
      <xdr:rowOff>28440</xdr:rowOff>
    </xdr:from>
    <xdr:to>
      <xdr:col>7</xdr:col>
      <xdr:colOff>-363960</xdr:colOff>
      <xdr:row>118</xdr:row>
      <xdr:rowOff>0</xdr:rowOff>
    </xdr:to>
    <xdr:sp macro="" textlink="">
      <xdr:nvSpPr>
        <xdr:cNvPr id="487" name="Option Button 486">
          <a:extLst>
            <a:ext uri="{FF2B5EF4-FFF2-40B4-BE49-F238E27FC236}">
              <a16:creationId xmlns:a16="http://schemas.microsoft.com/office/drawing/2014/main" id="{00000000-0008-0000-1000-0000E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8" name="Option Button 487">
          <a:extLst>
            <a:ext uri="{FF2B5EF4-FFF2-40B4-BE49-F238E27FC236}">
              <a16:creationId xmlns:a16="http://schemas.microsoft.com/office/drawing/2014/main" id="{00000000-0008-0000-1000-0000E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89" name="Option Button 488">
          <a:extLst>
            <a:ext uri="{FF2B5EF4-FFF2-40B4-BE49-F238E27FC236}">
              <a16:creationId xmlns:a16="http://schemas.microsoft.com/office/drawing/2014/main" id="{00000000-0008-0000-1000-0000E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0" name="Option Button 489">
          <a:extLst>
            <a:ext uri="{FF2B5EF4-FFF2-40B4-BE49-F238E27FC236}">
              <a16:creationId xmlns:a16="http://schemas.microsoft.com/office/drawing/2014/main" id="{00000000-0008-0000-1000-0000EA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1" name="Group Box 490" descr="Group Box 5">
          <a:extLst>
            <a:ext uri="{FF2B5EF4-FFF2-40B4-BE49-F238E27FC236}">
              <a16:creationId xmlns:a16="http://schemas.microsoft.com/office/drawing/2014/main" id="{00000000-0008-0000-1000-0000EB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118</xdr:row>
      <xdr:rowOff>28440</xdr:rowOff>
    </xdr:from>
    <xdr:to>
      <xdr:col>7</xdr:col>
      <xdr:colOff>-363960</xdr:colOff>
      <xdr:row>119</xdr:row>
      <xdr:rowOff>0</xdr:rowOff>
    </xdr:to>
    <xdr:sp macro="" textlink="">
      <xdr:nvSpPr>
        <xdr:cNvPr id="492" name="Option Button 491">
          <a:extLst>
            <a:ext uri="{FF2B5EF4-FFF2-40B4-BE49-F238E27FC236}">
              <a16:creationId xmlns:a16="http://schemas.microsoft.com/office/drawing/2014/main" id="{00000000-0008-0000-1000-0000E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3" name="Option Button 492">
          <a:extLst>
            <a:ext uri="{FF2B5EF4-FFF2-40B4-BE49-F238E27FC236}">
              <a16:creationId xmlns:a16="http://schemas.microsoft.com/office/drawing/2014/main" id="{00000000-0008-0000-1000-0000E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4" name="Option Button 493">
          <a:extLst>
            <a:ext uri="{FF2B5EF4-FFF2-40B4-BE49-F238E27FC236}">
              <a16:creationId xmlns:a16="http://schemas.microsoft.com/office/drawing/2014/main" id="{00000000-0008-0000-1000-0000E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5" name="Option Button 494">
          <a:extLst>
            <a:ext uri="{FF2B5EF4-FFF2-40B4-BE49-F238E27FC236}">
              <a16:creationId xmlns:a16="http://schemas.microsoft.com/office/drawing/2014/main" id="{00000000-0008-0000-1000-0000EF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6" name="Group Box 495" descr="Group Box 5">
          <a:extLst>
            <a:ext uri="{FF2B5EF4-FFF2-40B4-BE49-F238E27FC236}">
              <a16:creationId xmlns:a16="http://schemas.microsoft.com/office/drawing/2014/main" id="{00000000-0008-0000-1000-0000F0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119</xdr:row>
      <xdr:rowOff>28440</xdr:rowOff>
    </xdr:from>
    <xdr:to>
      <xdr:col>7</xdr:col>
      <xdr:colOff>-363960</xdr:colOff>
      <xdr:row>120</xdr:row>
      <xdr:rowOff>0</xdr:rowOff>
    </xdr:to>
    <xdr:sp macro="" textlink="">
      <xdr:nvSpPr>
        <xdr:cNvPr id="497" name="Option Button 496">
          <a:extLst>
            <a:ext uri="{FF2B5EF4-FFF2-40B4-BE49-F238E27FC236}">
              <a16:creationId xmlns:a16="http://schemas.microsoft.com/office/drawing/2014/main" id="{00000000-0008-0000-1000-0000F1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8" name="Option Button 497">
          <a:extLst>
            <a:ext uri="{FF2B5EF4-FFF2-40B4-BE49-F238E27FC236}">
              <a16:creationId xmlns:a16="http://schemas.microsoft.com/office/drawing/2014/main" id="{00000000-0008-0000-1000-0000F2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99" name="Option Button 498">
          <a:extLst>
            <a:ext uri="{FF2B5EF4-FFF2-40B4-BE49-F238E27FC236}">
              <a16:creationId xmlns:a16="http://schemas.microsoft.com/office/drawing/2014/main" id="{00000000-0008-0000-1000-0000F3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0" name="Option Button 499">
          <a:extLst>
            <a:ext uri="{FF2B5EF4-FFF2-40B4-BE49-F238E27FC236}">
              <a16:creationId xmlns:a16="http://schemas.microsoft.com/office/drawing/2014/main" id="{00000000-0008-0000-1000-0000F4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1" name="Group Box 500" descr="Group Box 5">
          <a:extLst>
            <a:ext uri="{FF2B5EF4-FFF2-40B4-BE49-F238E27FC236}">
              <a16:creationId xmlns:a16="http://schemas.microsoft.com/office/drawing/2014/main" id="{00000000-0008-0000-1000-0000F5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120</xdr:row>
      <xdr:rowOff>28440</xdr:rowOff>
    </xdr:from>
    <xdr:to>
      <xdr:col>7</xdr:col>
      <xdr:colOff>-363960</xdr:colOff>
      <xdr:row>121</xdr:row>
      <xdr:rowOff>0</xdr:rowOff>
    </xdr:to>
    <xdr:sp macro="" textlink="">
      <xdr:nvSpPr>
        <xdr:cNvPr id="502" name="Option Button 501">
          <a:extLst>
            <a:ext uri="{FF2B5EF4-FFF2-40B4-BE49-F238E27FC236}">
              <a16:creationId xmlns:a16="http://schemas.microsoft.com/office/drawing/2014/main" id="{00000000-0008-0000-1000-0000F6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3" name="Option Button 502">
          <a:extLst>
            <a:ext uri="{FF2B5EF4-FFF2-40B4-BE49-F238E27FC236}">
              <a16:creationId xmlns:a16="http://schemas.microsoft.com/office/drawing/2014/main" id="{00000000-0008-0000-1000-0000F7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4" name="Option Button 503">
          <a:extLst>
            <a:ext uri="{FF2B5EF4-FFF2-40B4-BE49-F238E27FC236}">
              <a16:creationId xmlns:a16="http://schemas.microsoft.com/office/drawing/2014/main" id="{00000000-0008-0000-1000-0000F8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5" name="Option Button 504">
          <a:extLst>
            <a:ext uri="{FF2B5EF4-FFF2-40B4-BE49-F238E27FC236}">
              <a16:creationId xmlns:a16="http://schemas.microsoft.com/office/drawing/2014/main" id="{00000000-0008-0000-1000-0000F9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6" name="Group Box 505" descr="Group Box 5">
          <a:extLst>
            <a:ext uri="{FF2B5EF4-FFF2-40B4-BE49-F238E27FC236}">
              <a16:creationId xmlns:a16="http://schemas.microsoft.com/office/drawing/2014/main" id="{00000000-0008-0000-1000-0000FA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121</xdr:row>
      <xdr:rowOff>28440</xdr:rowOff>
    </xdr:from>
    <xdr:to>
      <xdr:col>7</xdr:col>
      <xdr:colOff>-363960</xdr:colOff>
      <xdr:row>122</xdr:row>
      <xdr:rowOff>0</xdr:rowOff>
    </xdr:to>
    <xdr:sp macro="" textlink="">
      <xdr:nvSpPr>
        <xdr:cNvPr id="507" name="Option Button 506">
          <a:extLst>
            <a:ext uri="{FF2B5EF4-FFF2-40B4-BE49-F238E27FC236}">
              <a16:creationId xmlns:a16="http://schemas.microsoft.com/office/drawing/2014/main" id="{00000000-0008-0000-1000-0000FB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8" name="Option Button 507">
          <a:extLst>
            <a:ext uri="{FF2B5EF4-FFF2-40B4-BE49-F238E27FC236}">
              <a16:creationId xmlns:a16="http://schemas.microsoft.com/office/drawing/2014/main" id="{00000000-0008-0000-1000-0000FC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09" name="Option Button 508">
          <a:extLst>
            <a:ext uri="{FF2B5EF4-FFF2-40B4-BE49-F238E27FC236}">
              <a16:creationId xmlns:a16="http://schemas.microsoft.com/office/drawing/2014/main" id="{00000000-0008-0000-1000-0000FD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0" name="Option Button 509">
          <a:extLst>
            <a:ext uri="{FF2B5EF4-FFF2-40B4-BE49-F238E27FC236}">
              <a16:creationId xmlns:a16="http://schemas.microsoft.com/office/drawing/2014/main" id="{00000000-0008-0000-1000-0000FE01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1" name="Group Box 510" descr="Group Box 5">
          <a:extLst>
            <a:ext uri="{FF2B5EF4-FFF2-40B4-BE49-F238E27FC236}">
              <a16:creationId xmlns:a16="http://schemas.microsoft.com/office/drawing/2014/main" id="{00000000-0008-0000-1000-0000FF01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122</xdr:row>
      <xdr:rowOff>28440</xdr:rowOff>
    </xdr:from>
    <xdr:to>
      <xdr:col>7</xdr:col>
      <xdr:colOff>-363960</xdr:colOff>
      <xdr:row>123</xdr:row>
      <xdr:rowOff>0</xdr:rowOff>
    </xdr:to>
    <xdr:sp macro="" textlink="">
      <xdr:nvSpPr>
        <xdr:cNvPr id="512" name="Option Button 511">
          <a:extLst>
            <a:ext uri="{FF2B5EF4-FFF2-40B4-BE49-F238E27FC236}">
              <a16:creationId xmlns:a16="http://schemas.microsoft.com/office/drawing/2014/main" id="{00000000-0008-0000-1000-00000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3" name="Option Button 512">
          <a:extLst>
            <a:ext uri="{FF2B5EF4-FFF2-40B4-BE49-F238E27FC236}">
              <a16:creationId xmlns:a16="http://schemas.microsoft.com/office/drawing/2014/main" id="{00000000-0008-0000-1000-00000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4" name="Option Button 513">
          <a:extLst>
            <a:ext uri="{FF2B5EF4-FFF2-40B4-BE49-F238E27FC236}">
              <a16:creationId xmlns:a16="http://schemas.microsoft.com/office/drawing/2014/main" id="{00000000-0008-0000-1000-00000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5" name="Option Button 514">
          <a:extLst>
            <a:ext uri="{FF2B5EF4-FFF2-40B4-BE49-F238E27FC236}">
              <a16:creationId xmlns:a16="http://schemas.microsoft.com/office/drawing/2014/main" id="{00000000-0008-0000-1000-00000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6" name="Group Box 515" descr="Group Box 5">
          <a:extLst>
            <a:ext uri="{FF2B5EF4-FFF2-40B4-BE49-F238E27FC236}">
              <a16:creationId xmlns:a16="http://schemas.microsoft.com/office/drawing/2014/main" id="{00000000-0008-0000-1000-00000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123</xdr:row>
      <xdr:rowOff>28440</xdr:rowOff>
    </xdr:from>
    <xdr:to>
      <xdr:col>7</xdr:col>
      <xdr:colOff>-363960</xdr:colOff>
      <xdr:row>124</xdr:row>
      <xdr:rowOff>0</xdr:rowOff>
    </xdr:to>
    <xdr:sp macro="" textlink="">
      <xdr:nvSpPr>
        <xdr:cNvPr id="517" name="Option Button 516">
          <a:extLst>
            <a:ext uri="{FF2B5EF4-FFF2-40B4-BE49-F238E27FC236}">
              <a16:creationId xmlns:a16="http://schemas.microsoft.com/office/drawing/2014/main" id="{00000000-0008-0000-1000-00000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8" name="Option Button 517">
          <a:extLst>
            <a:ext uri="{FF2B5EF4-FFF2-40B4-BE49-F238E27FC236}">
              <a16:creationId xmlns:a16="http://schemas.microsoft.com/office/drawing/2014/main" id="{00000000-0008-0000-1000-00000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19" name="Option Button 518">
          <a:extLst>
            <a:ext uri="{FF2B5EF4-FFF2-40B4-BE49-F238E27FC236}">
              <a16:creationId xmlns:a16="http://schemas.microsoft.com/office/drawing/2014/main" id="{00000000-0008-0000-1000-00000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0" name="Option Button 519">
          <a:extLst>
            <a:ext uri="{FF2B5EF4-FFF2-40B4-BE49-F238E27FC236}">
              <a16:creationId xmlns:a16="http://schemas.microsoft.com/office/drawing/2014/main" id="{00000000-0008-0000-1000-00000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1" name="Group Box 520" descr="Group Box 5">
          <a:extLst>
            <a:ext uri="{FF2B5EF4-FFF2-40B4-BE49-F238E27FC236}">
              <a16:creationId xmlns:a16="http://schemas.microsoft.com/office/drawing/2014/main" id="{00000000-0008-0000-1000-00000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124</xdr:row>
      <xdr:rowOff>28440</xdr:rowOff>
    </xdr:from>
    <xdr:to>
      <xdr:col>7</xdr:col>
      <xdr:colOff>-363960</xdr:colOff>
      <xdr:row>125</xdr:row>
      <xdr:rowOff>0</xdr:rowOff>
    </xdr:to>
    <xdr:sp macro="" textlink="">
      <xdr:nvSpPr>
        <xdr:cNvPr id="522" name="Option Button 521">
          <a:extLst>
            <a:ext uri="{FF2B5EF4-FFF2-40B4-BE49-F238E27FC236}">
              <a16:creationId xmlns:a16="http://schemas.microsoft.com/office/drawing/2014/main" id="{00000000-0008-0000-1000-00000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3" name="Option Button 522">
          <a:extLst>
            <a:ext uri="{FF2B5EF4-FFF2-40B4-BE49-F238E27FC236}">
              <a16:creationId xmlns:a16="http://schemas.microsoft.com/office/drawing/2014/main" id="{00000000-0008-0000-1000-00000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4" name="Option Button 523">
          <a:extLst>
            <a:ext uri="{FF2B5EF4-FFF2-40B4-BE49-F238E27FC236}">
              <a16:creationId xmlns:a16="http://schemas.microsoft.com/office/drawing/2014/main" id="{00000000-0008-0000-1000-00000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5" name="Option Button 524">
          <a:extLst>
            <a:ext uri="{FF2B5EF4-FFF2-40B4-BE49-F238E27FC236}">
              <a16:creationId xmlns:a16="http://schemas.microsoft.com/office/drawing/2014/main" id="{00000000-0008-0000-1000-00000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6" name="Group Box 525" descr="Group Box 5">
          <a:extLst>
            <a:ext uri="{FF2B5EF4-FFF2-40B4-BE49-F238E27FC236}">
              <a16:creationId xmlns:a16="http://schemas.microsoft.com/office/drawing/2014/main" id="{00000000-0008-0000-1000-00000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125</xdr:row>
      <xdr:rowOff>28440</xdr:rowOff>
    </xdr:from>
    <xdr:to>
      <xdr:col>7</xdr:col>
      <xdr:colOff>-363960</xdr:colOff>
      <xdr:row>126</xdr:row>
      <xdr:rowOff>0</xdr:rowOff>
    </xdr:to>
    <xdr:sp macro="" textlink="">
      <xdr:nvSpPr>
        <xdr:cNvPr id="527" name="Option Button 526">
          <a:extLst>
            <a:ext uri="{FF2B5EF4-FFF2-40B4-BE49-F238E27FC236}">
              <a16:creationId xmlns:a16="http://schemas.microsoft.com/office/drawing/2014/main" id="{00000000-0008-0000-1000-00000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8" name="Option Button 527">
          <a:extLst>
            <a:ext uri="{FF2B5EF4-FFF2-40B4-BE49-F238E27FC236}">
              <a16:creationId xmlns:a16="http://schemas.microsoft.com/office/drawing/2014/main" id="{00000000-0008-0000-1000-00001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29" name="Option Button 528">
          <a:extLst>
            <a:ext uri="{FF2B5EF4-FFF2-40B4-BE49-F238E27FC236}">
              <a16:creationId xmlns:a16="http://schemas.microsoft.com/office/drawing/2014/main" id="{00000000-0008-0000-1000-00001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0" name="Option Button 529">
          <a:extLst>
            <a:ext uri="{FF2B5EF4-FFF2-40B4-BE49-F238E27FC236}">
              <a16:creationId xmlns:a16="http://schemas.microsoft.com/office/drawing/2014/main" id="{00000000-0008-0000-1000-00001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1" name="Group Box 530" descr="Group Box 5">
          <a:extLst>
            <a:ext uri="{FF2B5EF4-FFF2-40B4-BE49-F238E27FC236}">
              <a16:creationId xmlns:a16="http://schemas.microsoft.com/office/drawing/2014/main" id="{00000000-0008-0000-1000-00001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126</xdr:row>
      <xdr:rowOff>28440</xdr:rowOff>
    </xdr:from>
    <xdr:to>
      <xdr:col>7</xdr:col>
      <xdr:colOff>-363960</xdr:colOff>
      <xdr:row>127</xdr:row>
      <xdr:rowOff>0</xdr:rowOff>
    </xdr:to>
    <xdr:sp macro="" textlink="">
      <xdr:nvSpPr>
        <xdr:cNvPr id="532" name="Option Button 531">
          <a:extLst>
            <a:ext uri="{FF2B5EF4-FFF2-40B4-BE49-F238E27FC236}">
              <a16:creationId xmlns:a16="http://schemas.microsoft.com/office/drawing/2014/main" id="{00000000-0008-0000-1000-00001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3" name="Option Button 532">
          <a:extLst>
            <a:ext uri="{FF2B5EF4-FFF2-40B4-BE49-F238E27FC236}">
              <a16:creationId xmlns:a16="http://schemas.microsoft.com/office/drawing/2014/main" id="{00000000-0008-0000-1000-00001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4" name="Option Button 533">
          <a:extLst>
            <a:ext uri="{FF2B5EF4-FFF2-40B4-BE49-F238E27FC236}">
              <a16:creationId xmlns:a16="http://schemas.microsoft.com/office/drawing/2014/main" id="{00000000-0008-0000-1000-00001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5" name="Option Button 534">
          <a:extLst>
            <a:ext uri="{FF2B5EF4-FFF2-40B4-BE49-F238E27FC236}">
              <a16:creationId xmlns:a16="http://schemas.microsoft.com/office/drawing/2014/main" id="{00000000-0008-0000-1000-00001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6" name="Group Box 535" descr="Group Box 5">
          <a:extLst>
            <a:ext uri="{FF2B5EF4-FFF2-40B4-BE49-F238E27FC236}">
              <a16:creationId xmlns:a16="http://schemas.microsoft.com/office/drawing/2014/main" id="{00000000-0008-0000-1000-00001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127</xdr:row>
      <xdr:rowOff>28440</xdr:rowOff>
    </xdr:from>
    <xdr:to>
      <xdr:col>7</xdr:col>
      <xdr:colOff>-363960</xdr:colOff>
      <xdr:row>128</xdr:row>
      <xdr:rowOff>0</xdr:rowOff>
    </xdr:to>
    <xdr:sp macro="" textlink="">
      <xdr:nvSpPr>
        <xdr:cNvPr id="537" name="Option Button 536">
          <a:extLst>
            <a:ext uri="{FF2B5EF4-FFF2-40B4-BE49-F238E27FC236}">
              <a16:creationId xmlns:a16="http://schemas.microsoft.com/office/drawing/2014/main" id="{00000000-0008-0000-1000-00001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8" name="Option Button 537">
          <a:extLst>
            <a:ext uri="{FF2B5EF4-FFF2-40B4-BE49-F238E27FC236}">
              <a16:creationId xmlns:a16="http://schemas.microsoft.com/office/drawing/2014/main" id="{00000000-0008-0000-1000-00001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39" name="Option Button 538">
          <a:extLst>
            <a:ext uri="{FF2B5EF4-FFF2-40B4-BE49-F238E27FC236}">
              <a16:creationId xmlns:a16="http://schemas.microsoft.com/office/drawing/2014/main" id="{00000000-0008-0000-1000-00001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0" name="Option Button 539">
          <a:extLst>
            <a:ext uri="{FF2B5EF4-FFF2-40B4-BE49-F238E27FC236}">
              <a16:creationId xmlns:a16="http://schemas.microsoft.com/office/drawing/2014/main" id="{00000000-0008-0000-1000-00001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1" name="Group Box 540" descr="Group Box 5">
          <a:extLst>
            <a:ext uri="{FF2B5EF4-FFF2-40B4-BE49-F238E27FC236}">
              <a16:creationId xmlns:a16="http://schemas.microsoft.com/office/drawing/2014/main" id="{00000000-0008-0000-1000-00001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128</xdr:row>
      <xdr:rowOff>28440</xdr:rowOff>
    </xdr:from>
    <xdr:to>
      <xdr:col>7</xdr:col>
      <xdr:colOff>-363960</xdr:colOff>
      <xdr:row>129</xdr:row>
      <xdr:rowOff>0</xdr:rowOff>
    </xdr:to>
    <xdr:sp macro="" textlink="">
      <xdr:nvSpPr>
        <xdr:cNvPr id="542" name="Option Button 541">
          <a:extLst>
            <a:ext uri="{FF2B5EF4-FFF2-40B4-BE49-F238E27FC236}">
              <a16:creationId xmlns:a16="http://schemas.microsoft.com/office/drawing/2014/main" id="{00000000-0008-0000-1000-00001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3" name="Option Button 542">
          <a:extLst>
            <a:ext uri="{FF2B5EF4-FFF2-40B4-BE49-F238E27FC236}">
              <a16:creationId xmlns:a16="http://schemas.microsoft.com/office/drawing/2014/main" id="{00000000-0008-0000-1000-00001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4" name="Option Button 543">
          <a:extLst>
            <a:ext uri="{FF2B5EF4-FFF2-40B4-BE49-F238E27FC236}">
              <a16:creationId xmlns:a16="http://schemas.microsoft.com/office/drawing/2014/main" id="{00000000-0008-0000-1000-00002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5" name="Option Button 544">
          <a:extLst>
            <a:ext uri="{FF2B5EF4-FFF2-40B4-BE49-F238E27FC236}">
              <a16:creationId xmlns:a16="http://schemas.microsoft.com/office/drawing/2014/main" id="{00000000-0008-0000-1000-00002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6" name="Group Box 545" descr="Group Box 5">
          <a:extLst>
            <a:ext uri="{FF2B5EF4-FFF2-40B4-BE49-F238E27FC236}">
              <a16:creationId xmlns:a16="http://schemas.microsoft.com/office/drawing/2014/main" id="{00000000-0008-0000-1000-00002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129</xdr:row>
      <xdr:rowOff>28440</xdr:rowOff>
    </xdr:from>
    <xdr:to>
      <xdr:col>7</xdr:col>
      <xdr:colOff>-363960</xdr:colOff>
      <xdr:row>130</xdr:row>
      <xdr:rowOff>0</xdr:rowOff>
    </xdr:to>
    <xdr:sp macro="" textlink="">
      <xdr:nvSpPr>
        <xdr:cNvPr id="547" name="Option Button 546">
          <a:extLst>
            <a:ext uri="{FF2B5EF4-FFF2-40B4-BE49-F238E27FC236}">
              <a16:creationId xmlns:a16="http://schemas.microsoft.com/office/drawing/2014/main" id="{00000000-0008-0000-1000-00002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8" name="Option Button 547">
          <a:extLst>
            <a:ext uri="{FF2B5EF4-FFF2-40B4-BE49-F238E27FC236}">
              <a16:creationId xmlns:a16="http://schemas.microsoft.com/office/drawing/2014/main" id="{00000000-0008-0000-1000-00002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49" name="Option Button 548">
          <a:extLst>
            <a:ext uri="{FF2B5EF4-FFF2-40B4-BE49-F238E27FC236}">
              <a16:creationId xmlns:a16="http://schemas.microsoft.com/office/drawing/2014/main" id="{00000000-0008-0000-1000-00002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0" name="Option Button 549">
          <a:extLst>
            <a:ext uri="{FF2B5EF4-FFF2-40B4-BE49-F238E27FC236}">
              <a16:creationId xmlns:a16="http://schemas.microsoft.com/office/drawing/2014/main" id="{00000000-0008-0000-1000-00002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1" name="Group Box 550" descr="Group Box 5">
          <a:extLst>
            <a:ext uri="{FF2B5EF4-FFF2-40B4-BE49-F238E27FC236}">
              <a16:creationId xmlns:a16="http://schemas.microsoft.com/office/drawing/2014/main" id="{00000000-0008-0000-1000-00002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130</xdr:row>
      <xdr:rowOff>28440</xdr:rowOff>
    </xdr:from>
    <xdr:to>
      <xdr:col>7</xdr:col>
      <xdr:colOff>-363960</xdr:colOff>
      <xdr:row>131</xdr:row>
      <xdr:rowOff>0</xdr:rowOff>
    </xdr:to>
    <xdr:sp macro="" textlink="">
      <xdr:nvSpPr>
        <xdr:cNvPr id="552" name="Option Button 551">
          <a:extLst>
            <a:ext uri="{FF2B5EF4-FFF2-40B4-BE49-F238E27FC236}">
              <a16:creationId xmlns:a16="http://schemas.microsoft.com/office/drawing/2014/main" id="{00000000-0008-0000-1000-00002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3" name="Option Button 552">
          <a:extLst>
            <a:ext uri="{FF2B5EF4-FFF2-40B4-BE49-F238E27FC236}">
              <a16:creationId xmlns:a16="http://schemas.microsoft.com/office/drawing/2014/main" id="{00000000-0008-0000-1000-00002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4" name="Option Button 553">
          <a:extLst>
            <a:ext uri="{FF2B5EF4-FFF2-40B4-BE49-F238E27FC236}">
              <a16:creationId xmlns:a16="http://schemas.microsoft.com/office/drawing/2014/main" id="{00000000-0008-0000-1000-00002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5" name="Option Button 554">
          <a:extLst>
            <a:ext uri="{FF2B5EF4-FFF2-40B4-BE49-F238E27FC236}">
              <a16:creationId xmlns:a16="http://schemas.microsoft.com/office/drawing/2014/main" id="{00000000-0008-0000-1000-00002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6" name="Group Box 555" descr="Group Box 5">
          <a:extLst>
            <a:ext uri="{FF2B5EF4-FFF2-40B4-BE49-F238E27FC236}">
              <a16:creationId xmlns:a16="http://schemas.microsoft.com/office/drawing/2014/main" id="{00000000-0008-0000-1000-00002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131</xdr:row>
      <xdr:rowOff>28440</xdr:rowOff>
    </xdr:from>
    <xdr:to>
      <xdr:col>7</xdr:col>
      <xdr:colOff>-363960</xdr:colOff>
      <xdr:row>132</xdr:row>
      <xdr:rowOff>0</xdr:rowOff>
    </xdr:to>
    <xdr:sp macro="" textlink="">
      <xdr:nvSpPr>
        <xdr:cNvPr id="557" name="Option Button 556">
          <a:extLst>
            <a:ext uri="{FF2B5EF4-FFF2-40B4-BE49-F238E27FC236}">
              <a16:creationId xmlns:a16="http://schemas.microsoft.com/office/drawing/2014/main" id="{00000000-0008-0000-1000-00002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8" name="Option Button 557">
          <a:extLst>
            <a:ext uri="{FF2B5EF4-FFF2-40B4-BE49-F238E27FC236}">
              <a16:creationId xmlns:a16="http://schemas.microsoft.com/office/drawing/2014/main" id="{00000000-0008-0000-1000-00002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59" name="Option Button 558">
          <a:extLst>
            <a:ext uri="{FF2B5EF4-FFF2-40B4-BE49-F238E27FC236}">
              <a16:creationId xmlns:a16="http://schemas.microsoft.com/office/drawing/2014/main" id="{00000000-0008-0000-1000-00002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0" name="Option Button 559">
          <a:extLst>
            <a:ext uri="{FF2B5EF4-FFF2-40B4-BE49-F238E27FC236}">
              <a16:creationId xmlns:a16="http://schemas.microsoft.com/office/drawing/2014/main" id="{00000000-0008-0000-1000-00003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1" name="Group Box 560" descr="Group Box 5">
          <a:extLst>
            <a:ext uri="{FF2B5EF4-FFF2-40B4-BE49-F238E27FC236}">
              <a16:creationId xmlns:a16="http://schemas.microsoft.com/office/drawing/2014/main" id="{00000000-0008-0000-1000-00003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132</xdr:row>
      <xdr:rowOff>28440</xdr:rowOff>
    </xdr:from>
    <xdr:to>
      <xdr:col>7</xdr:col>
      <xdr:colOff>-363960</xdr:colOff>
      <xdr:row>133</xdr:row>
      <xdr:rowOff>0</xdr:rowOff>
    </xdr:to>
    <xdr:sp macro="" textlink="">
      <xdr:nvSpPr>
        <xdr:cNvPr id="562" name="Option Button 561">
          <a:extLst>
            <a:ext uri="{FF2B5EF4-FFF2-40B4-BE49-F238E27FC236}">
              <a16:creationId xmlns:a16="http://schemas.microsoft.com/office/drawing/2014/main" id="{00000000-0008-0000-1000-00003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3" name="Option Button 562">
          <a:extLst>
            <a:ext uri="{FF2B5EF4-FFF2-40B4-BE49-F238E27FC236}">
              <a16:creationId xmlns:a16="http://schemas.microsoft.com/office/drawing/2014/main" id="{00000000-0008-0000-1000-00003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4" name="Option Button 563">
          <a:extLst>
            <a:ext uri="{FF2B5EF4-FFF2-40B4-BE49-F238E27FC236}">
              <a16:creationId xmlns:a16="http://schemas.microsoft.com/office/drawing/2014/main" id="{00000000-0008-0000-1000-00003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5" name="Option Button 564">
          <a:extLst>
            <a:ext uri="{FF2B5EF4-FFF2-40B4-BE49-F238E27FC236}">
              <a16:creationId xmlns:a16="http://schemas.microsoft.com/office/drawing/2014/main" id="{00000000-0008-0000-1000-00003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6" name="Group Box 565" descr="Group Box 5">
          <a:extLst>
            <a:ext uri="{FF2B5EF4-FFF2-40B4-BE49-F238E27FC236}">
              <a16:creationId xmlns:a16="http://schemas.microsoft.com/office/drawing/2014/main" id="{00000000-0008-0000-1000-00003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133</xdr:row>
      <xdr:rowOff>28440</xdr:rowOff>
    </xdr:from>
    <xdr:to>
      <xdr:col>7</xdr:col>
      <xdr:colOff>-363960</xdr:colOff>
      <xdr:row>134</xdr:row>
      <xdr:rowOff>0</xdr:rowOff>
    </xdr:to>
    <xdr:sp macro="" textlink="">
      <xdr:nvSpPr>
        <xdr:cNvPr id="567" name="Option Button 566">
          <a:extLst>
            <a:ext uri="{FF2B5EF4-FFF2-40B4-BE49-F238E27FC236}">
              <a16:creationId xmlns:a16="http://schemas.microsoft.com/office/drawing/2014/main" id="{00000000-0008-0000-1000-00003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8" name="Option Button 567">
          <a:extLst>
            <a:ext uri="{FF2B5EF4-FFF2-40B4-BE49-F238E27FC236}">
              <a16:creationId xmlns:a16="http://schemas.microsoft.com/office/drawing/2014/main" id="{00000000-0008-0000-1000-00003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69" name="Option Button 568">
          <a:extLst>
            <a:ext uri="{FF2B5EF4-FFF2-40B4-BE49-F238E27FC236}">
              <a16:creationId xmlns:a16="http://schemas.microsoft.com/office/drawing/2014/main" id="{00000000-0008-0000-1000-00003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0" name="Option Button 569">
          <a:extLst>
            <a:ext uri="{FF2B5EF4-FFF2-40B4-BE49-F238E27FC236}">
              <a16:creationId xmlns:a16="http://schemas.microsoft.com/office/drawing/2014/main" id="{00000000-0008-0000-1000-00003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1" name="Group Box 570" descr="Group Box 5">
          <a:extLst>
            <a:ext uri="{FF2B5EF4-FFF2-40B4-BE49-F238E27FC236}">
              <a16:creationId xmlns:a16="http://schemas.microsoft.com/office/drawing/2014/main" id="{00000000-0008-0000-1000-00003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134</xdr:row>
      <xdr:rowOff>28440</xdr:rowOff>
    </xdr:from>
    <xdr:to>
      <xdr:col>7</xdr:col>
      <xdr:colOff>-363960</xdr:colOff>
      <xdr:row>135</xdr:row>
      <xdr:rowOff>0</xdr:rowOff>
    </xdr:to>
    <xdr:sp macro="" textlink="">
      <xdr:nvSpPr>
        <xdr:cNvPr id="572" name="Option Button 571">
          <a:extLst>
            <a:ext uri="{FF2B5EF4-FFF2-40B4-BE49-F238E27FC236}">
              <a16:creationId xmlns:a16="http://schemas.microsoft.com/office/drawing/2014/main" id="{00000000-0008-0000-1000-00003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3" name="Option Button 572">
          <a:extLst>
            <a:ext uri="{FF2B5EF4-FFF2-40B4-BE49-F238E27FC236}">
              <a16:creationId xmlns:a16="http://schemas.microsoft.com/office/drawing/2014/main" id="{00000000-0008-0000-1000-00003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4" name="Option Button 573">
          <a:extLst>
            <a:ext uri="{FF2B5EF4-FFF2-40B4-BE49-F238E27FC236}">
              <a16:creationId xmlns:a16="http://schemas.microsoft.com/office/drawing/2014/main" id="{00000000-0008-0000-1000-00003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5" name="Option Button 574">
          <a:extLst>
            <a:ext uri="{FF2B5EF4-FFF2-40B4-BE49-F238E27FC236}">
              <a16:creationId xmlns:a16="http://schemas.microsoft.com/office/drawing/2014/main" id="{00000000-0008-0000-1000-00003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6" name="Group Box 575" descr="Group Box 5">
          <a:extLst>
            <a:ext uri="{FF2B5EF4-FFF2-40B4-BE49-F238E27FC236}">
              <a16:creationId xmlns:a16="http://schemas.microsoft.com/office/drawing/2014/main" id="{00000000-0008-0000-1000-00004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135</xdr:row>
      <xdr:rowOff>28440</xdr:rowOff>
    </xdr:from>
    <xdr:to>
      <xdr:col>7</xdr:col>
      <xdr:colOff>-363960</xdr:colOff>
      <xdr:row>136</xdr:row>
      <xdr:rowOff>0</xdr:rowOff>
    </xdr:to>
    <xdr:sp macro="" textlink="">
      <xdr:nvSpPr>
        <xdr:cNvPr id="577" name="Option Button 576">
          <a:extLst>
            <a:ext uri="{FF2B5EF4-FFF2-40B4-BE49-F238E27FC236}">
              <a16:creationId xmlns:a16="http://schemas.microsoft.com/office/drawing/2014/main" id="{00000000-0008-0000-1000-00004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8" name="Option Button 577">
          <a:extLst>
            <a:ext uri="{FF2B5EF4-FFF2-40B4-BE49-F238E27FC236}">
              <a16:creationId xmlns:a16="http://schemas.microsoft.com/office/drawing/2014/main" id="{00000000-0008-0000-1000-00004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79" name="Option Button 578">
          <a:extLst>
            <a:ext uri="{FF2B5EF4-FFF2-40B4-BE49-F238E27FC236}">
              <a16:creationId xmlns:a16="http://schemas.microsoft.com/office/drawing/2014/main" id="{00000000-0008-0000-1000-00004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0" name="Option Button 579">
          <a:extLst>
            <a:ext uri="{FF2B5EF4-FFF2-40B4-BE49-F238E27FC236}">
              <a16:creationId xmlns:a16="http://schemas.microsoft.com/office/drawing/2014/main" id="{00000000-0008-0000-1000-00004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1" name="Group Box 580" descr="Group Box 5">
          <a:extLst>
            <a:ext uri="{FF2B5EF4-FFF2-40B4-BE49-F238E27FC236}">
              <a16:creationId xmlns:a16="http://schemas.microsoft.com/office/drawing/2014/main" id="{00000000-0008-0000-1000-00004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136</xdr:row>
      <xdr:rowOff>28440</xdr:rowOff>
    </xdr:from>
    <xdr:to>
      <xdr:col>7</xdr:col>
      <xdr:colOff>-363960</xdr:colOff>
      <xdr:row>137</xdr:row>
      <xdr:rowOff>0</xdr:rowOff>
    </xdr:to>
    <xdr:sp macro="" textlink="">
      <xdr:nvSpPr>
        <xdr:cNvPr id="582" name="Option Button 581">
          <a:extLst>
            <a:ext uri="{FF2B5EF4-FFF2-40B4-BE49-F238E27FC236}">
              <a16:creationId xmlns:a16="http://schemas.microsoft.com/office/drawing/2014/main" id="{00000000-0008-0000-1000-00004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3" name="Option Button 582">
          <a:extLst>
            <a:ext uri="{FF2B5EF4-FFF2-40B4-BE49-F238E27FC236}">
              <a16:creationId xmlns:a16="http://schemas.microsoft.com/office/drawing/2014/main" id="{00000000-0008-0000-1000-00004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4" name="Option Button 583">
          <a:extLst>
            <a:ext uri="{FF2B5EF4-FFF2-40B4-BE49-F238E27FC236}">
              <a16:creationId xmlns:a16="http://schemas.microsoft.com/office/drawing/2014/main" id="{00000000-0008-0000-1000-00004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5" name="Option Button 584">
          <a:extLst>
            <a:ext uri="{FF2B5EF4-FFF2-40B4-BE49-F238E27FC236}">
              <a16:creationId xmlns:a16="http://schemas.microsoft.com/office/drawing/2014/main" id="{00000000-0008-0000-1000-00004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6" name="Group Box 585" descr="Group Box 5">
          <a:extLst>
            <a:ext uri="{FF2B5EF4-FFF2-40B4-BE49-F238E27FC236}">
              <a16:creationId xmlns:a16="http://schemas.microsoft.com/office/drawing/2014/main" id="{00000000-0008-0000-1000-00004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137</xdr:row>
      <xdr:rowOff>28440</xdr:rowOff>
    </xdr:from>
    <xdr:to>
      <xdr:col>7</xdr:col>
      <xdr:colOff>-363960</xdr:colOff>
      <xdr:row>138</xdr:row>
      <xdr:rowOff>0</xdr:rowOff>
    </xdr:to>
    <xdr:sp macro="" textlink="">
      <xdr:nvSpPr>
        <xdr:cNvPr id="587" name="Option Button 586">
          <a:extLst>
            <a:ext uri="{FF2B5EF4-FFF2-40B4-BE49-F238E27FC236}">
              <a16:creationId xmlns:a16="http://schemas.microsoft.com/office/drawing/2014/main" id="{00000000-0008-0000-1000-00004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8" name="Option Button 587">
          <a:extLst>
            <a:ext uri="{FF2B5EF4-FFF2-40B4-BE49-F238E27FC236}">
              <a16:creationId xmlns:a16="http://schemas.microsoft.com/office/drawing/2014/main" id="{00000000-0008-0000-1000-00004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89" name="Option Button 588">
          <a:extLst>
            <a:ext uri="{FF2B5EF4-FFF2-40B4-BE49-F238E27FC236}">
              <a16:creationId xmlns:a16="http://schemas.microsoft.com/office/drawing/2014/main" id="{00000000-0008-0000-1000-00004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0" name="Option Button 589">
          <a:extLst>
            <a:ext uri="{FF2B5EF4-FFF2-40B4-BE49-F238E27FC236}">
              <a16:creationId xmlns:a16="http://schemas.microsoft.com/office/drawing/2014/main" id="{00000000-0008-0000-1000-00004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1" name="Group Box 590" descr="Group Box 5">
          <a:extLst>
            <a:ext uri="{FF2B5EF4-FFF2-40B4-BE49-F238E27FC236}">
              <a16:creationId xmlns:a16="http://schemas.microsoft.com/office/drawing/2014/main" id="{00000000-0008-0000-1000-00004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138</xdr:row>
      <xdr:rowOff>28440</xdr:rowOff>
    </xdr:from>
    <xdr:to>
      <xdr:col>7</xdr:col>
      <xdr:colOff>-363960</xdr:colOff>
      <xdr:row>139</xdr:row>
      <xdr:rowOff>0</xdr:rowOff>
    </xdr:to>
    <xdr:sp macro="" textlink="">
      <xdr:nvSpPr>
        <xdr:cNvPr id="592" name="Option Button 591">
          <a:extLst>
            <a:ext uri="{FF2B5EF4-FFF2-40B4-BE49-F238E27FC236}">
              <a16:creationId xmlns:a16="http://schemas.microsoft.com/office/drawing/2014/main" id="{00000000-0008-0000-1000-00005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3" name="Option Button 592">
          <a:extLst>
            <a:ext uri="{FF2B5EF4-FFF2-40B4-BE49-F238E27FC236}">
              <a16:creationId xmlns:a16="http://schemas.microsoft.com/office/drawing/2014/main" id="{00000000-0008-0000-1000-00005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4" name="Option Button 593">
          <a:extLst>
            <a:ext uri="{FF2B5EF4-FFF2-40B4-BE49-F238E27FC236}">
              <a16:creationId xmlns:a16="http://schemas.microsoft.com/office/drawing/2014/main" id="{00000000-0008-0000-1000-00005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5" name="Option Button 594">
          <a:extLst>
            <a:ext uri="{FF2B5EF4-FFF2-40B4-BE49-F238E27FC236}">
              <a16:creationId xmlns:a16="http://schemas.microsoft.com/office/drawing/2014/main" id="{00000000-0008-0000-1000-00005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6" name="Group Box 595" descr="Group Box 5">
          <a:extLst>
            <a:ext uri="{FF2B5EF4-FFF2-40B4-BE49-F238E27FC236}">
              <a16:creationId xmlns:a16="http://schemas.microsoft.com/office/drawing/2014/main" id="{00000000-0008-0000-1000-00005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139</xdr:row>
      <xdr:rowOff>28440</xdr:rowOff>
    </xdr:from>
    <xdr:to>
      <xdr:col>7</xdr:col>
      <xdr:colOff>-363960</xdr:colOff>
      <xdr:row>140</xdr:row>
      <xdr:rowOff>0</xdr:rowOff>
    </xdr:to>
    <xdr:sp macro="" textlink="">
      <xdr:nvSpPr>
        <xdr:cNvPr id="597" name="Option Button 596">
          <a:extLst>
            <a:ext uri="{FF2B5EF4-FFF2-40B4-BE49-F238E27FC236}">
              <a16:creationId xmlns:a16="http://schemas.microsoft.com/office/drawing/2014/main" id="{00000000-0008-0000-1000-00005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8" name="Option Button 597">
          <a:extLst>
            <a:ext uri="{FF2B5EF4-FFF2-40B4-BE49-F238E27FC236}">
              <a16:creationId xmlns:a16="http://schemas.microsoft.com/office/drawing/2014/main" id="{00000000-0008-0000-1000-00005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599" name="Option Button 598">
          <a:extLst>
            <a:ext uri="{FF2B5EF4-FFF2-40B4-BE49-F238E27FC236}">
              <a16:creationId xmlns:a16="http://schemas.microsoft.com/office/drawing/2014/main" id="{00000000-0008-0000-1000-00005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0" name="Option Button 599">
          <a:extLst>
            <a:ext uri="{FF2B5EF4-FFF2-40B4-BE49-F238E27FC236}">
              <a16:creationId xmlns:a16="http://schemas.microsoft.com/office/drawing/2014/main" id="{00000000-0008-0000-1000-00005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1" name="Group Box 600" descr="Group Box 5">
          <a:extLst>
            <a:ext uri="{FF2B5EF4-FFF2-40B4-BE49-F238E27FC236}">
              <a16:creationId xmlns:a16="http://schemas.microsoft.com/office/drawing/2014/main" id="{00000000-0008-0000-1000-00005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140</xdr:row>
      <xdr:rowOff>28440</xdr:rowOff>
    </xdr:from>
    <xdr:to>
      <xdr:col>7</xdr:col>
      <xdr:colOff>-363960</xdr:colOff>
      <xdr:row>141</xdr:row>
      <xdr:rowOff>0</xdr:rowOff>
    </xdr:to>
    <xdr:sp macro="" textlink="">
      <xdr:nvSpPr>
        <xdr:cNvPr id="602" name="Option Button 601">
          <a:extLst>
            <a:ext uri="{FF2B5EF4-FFF2-40B4-BE49-F238E27FC236}">
              <a16:creationId xmlns:a16="http://schemas.microsoft.com/office/drawing/2014/main" id="{00000000-0008-0000-1000-00005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3" name="Option Button 602">
          <a:extLst>
            <a:ext uri="{FF2B5EF4-FFF2-40B4-BE49-F238E27FC236}">
              <a16:creationId xmlns:a16="http://schemas.microsoft.com/office/drawing/2014/main" id="{00000000-0008-0000-1000-00005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4" name="Option Button 603">
          <a:extLst>
            <a:ext uri="{FF2B5EF4-FFF2-40B4-BE49-F238E27FC236}">
              <a16:creationId xmlns:a16="http://schemas.microsoft.com/office/drawing/2014/main" id="{00000000-0008-0000-1000-00005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5" name="Option Button 604">
          <a:extLst>
            <a:ext uri="{FF2B5EF4-FFF2-40B4-BE49-F238E27FC236}">
              <a16:creationId xmlns:a16="http://schemas.microsoft.com/office/drawing/2014/main" id="{00000000-0008-0000-1000-00005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6" name="Group Box 605" descr="Group Box 5">
          <a:extLst>
            <a:ext uri="{FF2B5EF4-FFF2-40B4-BE49-F238E27FC236}">
              <a16:creationId xmlns:a16="http://schemas.microsoft.com/office/drawing/2014/main" id="{00000000-0008-0000-1000-00005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141</xdr:row>
      <xdr:rowOff>28440</xdr:rowOff>
    </xdr:from>
    <xdr:to>
      <xdr:col>7</xdr:col>
      <xdr:colOff>-363960</xdr:colOff>
      <xdr:row>142</xdr:row>
      <xdr:rowOff>0</xdr:rowOff>
    </xdr:to>
    <xdr:sp macro="" textlink="">
      <xdr:nvSpPr>
        <xdr:cNvPr id="607" name="Option Button 606">
          <a:extLst>
            <a:ext uri="{FF2B5EF4-FFF2-40B4-BE49-F238E27FC236}">
              <a16:creationId xmlns:a16="http://schemas.microsoft.com/office/drawing/2014/main" id="{00000000-0008-0000-1000-00005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8" name="Option Button 607">
          <a:extLst>
            <a:ext uri="{FF2B5EF4-FFF2-40B4-BE49-F238E27FC236}">
              <a16:creationId xmlns:a16="http://schemas.microsoft.com/office/drawing/2014/main" id="{00000000-0008-0000-1000-00006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09" name="Option Button 608">
          <a:extLst>
            <a:ext uri="{FF2B5EF4-FFF2-40B4-BE49-F238E27FC236}">
              <a16:creationId xmlns:a16="http://schemas.microsoft.com/office/drawing/2014/main" id="{00000000-0008-0000-1000-00006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0" name="Option Button 609">
          <a:extLst>
            <a:ext uri="{FF2B5EF4-FFF2-40B4-BE49-F238E27FC236}">
              <a16:creationId xmlns:a16="http://schemas.microsoft.com/office/drawing/2014/main" id="{00000000-0008-0000-1000-00006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1" name="Group Box 610" descr="Group Box 5">
          <a:extLst>
            <a:ext uri="{FF2B5EF4-FFF2-40B4-BE49-F238E27FC236}">
              <a16:creationId xmlns:a16="http://schemas.microsoft.com/office/drawing/2014/main" id="{00000000-0008-0000-1000-00006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142</xdr:row>
      <xdr:rowOff>28440</xdr:rowOff>
    </xdr:from>
    <xdr:to>
      <xdr:col>7</xdr:col>
      <xdr:colOff>-363960</xdr:colOff>
      <xdr:row>143</xdr:row>
      <xdr:rowOff>0</xdr:rowOff>
    </xdr:to>
    <xdr:sp macro="" textlink="">
      <xdr:nvSpPr>
        <xdr:cNvPr id="612" name="Option Button 611">
          <a:extLst>
            <a:ext uri="{FF2B5EF4-FFF2-40B4-BE49-F238E27FC236}">
              <a16:creationId xmlns:a16="http://schemas.microsoft.com/office/drawing/2014/main" id="{00000000-0008-0000-1000-00006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3" name="Option Button 612">
          <a:extLst>
            <a:ext uri="{FF2B5EF4-FFF2-40B4-BE49-F238E27FC236}">
              <a16:creationId xmlns:a16="http://schemas.microsoft.com/office/drawing/2014/main" id="{00000000-0008-0000-1000-00006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4" name="Option Button 613">
          <a:extLst>
            <a:ext uri="{FF2B5EF4-FFF2-40B4-BE49-F238E27FC236}">
              <a16:creationId xmlns:a16="http://schemas.microsoft.com/office/drawing/2014/main" id="{00000000-0008-0000-1000-00006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5" name="Option Button 614">
          <a:extLst>
            <a:ext uri="{FF2B5EF4-FFF2-40B4-BE49-F238E27FC236}">
              <a16:creationId xmlns:a16="http://schemas.microsoft.com/office/drawing/2014/main" id="{00000000-0008-0000-1000-00006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6" name="Group Box 615" descr="Group Box 5">
          <a:extLst>
            <a:ext uri="{FF2B5EF4-FFF2-40B4-BE49-F238E27FC236}">
              <a16:creationId xmlns:a16="http://schemas.microsoft.com/office/drawing/2014/main" id="{00000000-0008-0000-1000-00006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143</xdr:row>
      <xdr:rowOff>28440</xdr:rowOff>
    </xdr:from>
    <xdr:to>
      <xdr:col>7</xdr:col>
      <xdr:colOff>-363960</xdr:colOff>
      <xdr:row>144</xdr:row>
      <xdr:rowOff>0</xdr:rowOff>
    </xdr:to>
    <xdr:sp macro="" textlink="">
      <xdr:nvSpPr>
        <xdr:cNvPr id="617" name="Option Button 616">
          <a:extLst>
            <a:ext uri="{FF2B5EF4-FFF2-40B4-BE49-F238E27FC236}">
              <a16:creationId xmlns:a16="http://schemas.microsoft.com/office/drawing/2014/main" id="{00000000-0008-0000-1000-00006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8" name="Option Button 617">
          <a:extLst>
            <a:ext uri="{FF2B5EF4-FFF2-40B4-BE49-F238E27FC236}">
              <a16:creationId xmlns:a16="http://schemas.microsoft.com/office/drawing/2014/main" id="{00000000-0008-0000-1000-00006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19" name="Option Button 618">
          <a:extLst>
            <a:ext uri="{FF2B5EF4-FFF2-40B4-BE49-F238E27FC236}">
              <a16:creationId xmlns:a16="http://schemas.microsoft.com/office/drawing/2014/main" id="{00000000-0008-0000-1000-00006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0" name="Option Button 619">
          <a:extLst>
            <a:ext uri="{FF2B5EF4-FFF2-40B4-BE49-F238E27FC236}">
              <a16:creationId xmlns:a16="http://schemas.microsoft.com/office/drawing/2014/main" id="{00000000-0008-0000-1000-00006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1" name="Group Box 620" descr="Group Box 5">
          <a:extLst>
            <a:ext uri="{FF2B5EF4-FFF2-40B4-BE49-F238E27FC236}">
              <a16:creationId xmlns:a16="http://schemas.microsoft.com/office/drawing/2014/main" id="{00000000-0008-0000-1000-00006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144</xdr:row>
      <xdr:rowOff>28440</xdr:rowOff>
    </xdr:from>
    <xdr:to>
      <xdr:col>7</xdr:col>
      <xdr:colOff>-363960</xdr:colOff>
      <xdr:row>145</xdr:row>
      <xdr:rowOff>0</xdr:rowOff>
    </xdr:to>
    <xdr:sp macro="" textlink="">
      <xdr:nvSpPr>
        <xdr:cNvPr id="622" name="Option Button 621">
          <a:extLst>
            <a:ext uri="{FF2B5EF4-FFF2-40B4-BE49-F238E27FC236}">
              <a16:creationId xmlns:a16="http://schemas.microsoft.com/office/drawing/2014/main" id="{00000000-0008-0000-1000-00006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3" name="Option Button 622">
          <a:extLst>
            <a:ext uri="{FF2B5EF4-FFF2-40B4-BE49-F238E27FC236}">
              <a16:creationId xmlns:a16="http://schemas.microsoft.com/office/drawing/2014/main" id="{00000000-0008-0000-1000-00006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4" name="Option Button 623">
          <a:extLst>
            <a:ext uri="{FF2B5EF4-FFF2-40B4-BE49-F238E27FC236}">
              <a16:creationId xmlns:a16="http://schemas.microsoft.com/office/drawing/2014/main" id="{00000000-0008-0000-1000-00007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5" name="Option Button 624">
          <a:extLst>
            <a:ext uri="{FF2B5EF4-FFF2-40B4-BE49-F238E27FC236}">
              <a16:creationId xmlns:a16="http://schemas.microsoft.com/office/drawing/2014/main" id="{00000000-0008-0000-1000-00007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6" name="Group Box 625" descr="Group Box 5">
          <a:extLst>
            <a:ext uri="{FF2B5EF4-FFF2-40B4-BE49-F238E27FC236}">
              <a16:creationId xmlns:a16="http://schemas.microsoft.com/office/drawing/2014/main" id="{00000000-0008-0000-1000-00007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145</xdr:row>
      <xdr:rowOff>28440</xdr:rowOff>
    </xdr:from>
    <xdr:to>
      <xdr:col>7</xdr:col>
      <xdr:colOff>-363960</xdr:colOff>
      <xdr:row>146</xdr:row>
      <xdr:rowOff>0</xdr:rowOff>
    </xdr:to>
    <xdr:sp macro="" textlink="">
      <xdr:nvSpPr>
        <xdr:cNvPr id="627" name="Option Button 626">
          <a:extLst>
            <a:ext uri="{FF2B5EF4-FFF2-40B4-BE49-F238E27FC236}">
              <a16:creationId xmlns:a16="http://schemas.microsoft.com/office/drawing/2014/main" id="{00000000-0008-0000-1000-00007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8" name="Option Button 627">
          <a:extLst>
            <a:ext uri="{FF2B5EF4-FFF2-40B4-BE49-F238E27FC236}">
              <a16:creationId xmlns:a16="http://schemas.microsoft.com/office/drawing/2014/main" id="{00000000-0008-0000-1000-00007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29" name="Option Button 628">
          <a:extLst>
            <a:ext uri="{FF2B5EF4-FFF2-40B4-BE49-F238E27FC236}">
              <a16:creationId xmlns:a16="http://schemas.microsoft.com/office/drawing/2014/main" id="{00000000-0008-0000-1000-00007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0" name="Option Button 629">
          <a:extLst>
            <a:ext uri="{FF2B5EF4-FFF2-40B4-BE49-F238E27FC236}">
              <a16:creationId xmlns:a16="http://schemas.microsoft.com/office/drawing/2014/main" id="{00000000-0008-0000-1000-00007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1" name="Group Box 630" descr="Group Box 5">
          <a:extLst>
            <a:ext uri="{FF2B5EF4-FFF2-40B4-BE49-F238E27FC236}">
              <a16:creationId xmlns:a16="http://schemas.microsoft.com/office/drawing/2014/main" id="{00000000-0008-0000-1000-00007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146</xdr:row>
      <xdr:rowOff>28440</xdr:rowOff>
    </xdr:from>
    <xdr:to>
      <xdr:col>7</xdr:col>
      <xdr:colOff>-363960</xdr:colOff>
      <xdr:row>147</xdr:row>
      <xdr:rowOff>0</xdr:rowOff>
    </xdr:to>
    <xdr:sp macro="" textlink="">
      <xdr:nvSpPr>
        <xdr:cNvPr id="632" name="Option Button 631">
          <a:extLst>
            <a:ext uri="{FF2B5EF4-FFF2-40B4-BE49-F238E27FC236}">
              <a16:creationId xmlns:a16="http://schemas.microsoft.com/office/drawing/2014/main" id="{00000000-0008-0000-1000-00007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3" name="Option Button 632">
          <a:extLst>
            <a:ext uri="{FF2B5EF4-FFF2-40B4-BE49-F238E27FC236}">
              <a16:creationId xmlns:a16="http://schemas.microsoft.com/office/drawing/2014/main" id="{00000000-0008-0000-1000-00007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4" name="Option Button 633">
          <a:extLst>
            <a:ext uri="{FF2B5EF4-FFF2-40B4-BE49-F238E27FC236}">
              <a16:creationId xmlns:a16="http://schemas.microsoft.com/office/drawing/2014/main" id="{00000000-0008-0000-1000-00007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5" name="Option Button 634">
          <a:extLst>
            <a:ext uri="{FF2B5EF4-FFF2-40B4-BE49-F238E27FC236}">
              <a16:creationId xmlns:a16="http://schemas.microsoft.com/office/drawing/2014/main" id="{00000000-0008-0000-1000-00007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6" name="Group Box 635" descr="Group Box 5">
          <a:extLst>
            <a:ext uri="{FF2B5EF4-FFF2-40B4-BE49-F238E27FC236}">
              <a16:creationId xmlns:a16="http://schemas.microsoft.com/office/drawing/2014/main" id="{00000000-0008-0000-1000-00007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147</xdr:row>
      <xdr:rowOff>28440</xdr:rowOff>
    </xdr:from>
    <xdr:to>
      <xdr:col>7</xdr:col>
      <xdr:colOff>-363960</xdr:colOff>
      <xdr:row>148</xdr:row>
      <xdr:rowOff>0</xdr:rowOff>
    </xdr:to>
    <xdr:sp macro="" textlink="">
      <xdr:nvSpPr>
        <xdr:cNvPr id="637" name="Option Button 636">
          <a:extLst>
            <a:ext uri="{FF2B5EF4-FFF2-40B4-BE49-F238E27FC236}">
              <a16:creationId xmlns:a16="http://schemas.microsoft.com/office/drawing/2014/main" id="{00000000-0008-0000-1000-00007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8" name="Option Button 637">
          <a:extLst>
            <a:ext uri="{FF2B5EF4-FFF2-40B4-BE49-F238E27FC236}">
              <a16:creationId xmlns:a16="http://schemas.microsoft.com/office/drawing/2014/main" id="{00000000-0008-0000-1000-00007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39" name="Option Button 638">
          <a:extLst>
            <a:ext uri="{FF2B5EF4-FFF2-40B4-BE49-F238E27FC236}">
              <a16:creationId xmlns:a16="http://schemas.microsoft.com/office/drawing/2014/main" id="{00000000-0008-0000-1000-00007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0" name="Option Button 639">
          <a:extLst>
            <a:ext uri="{FF2B5EF4-FFF2-40B4-BE49-F238E27FC236}">
              <a16:creationId xmlns:a16="http://schemas.microsoft.com/office/drawing/2014/main" id="{00000000-0008-0000-1000-00008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1" name="Group Box 640" descr="Group Box 5">
          <a:extLst>
            <a:ext uri="{FF2B5EF4-FFF2-40B4-BE49-F238E27FC236}">
              <a16:creationId xmlns:a16="http://schemas.microsoft.com/office/drawing/2014/main" id="{00000000-0008-0000-1000-00008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148</xdr:row>
      <xdr:rowOff>28440</xdr:rowOff>
    </xdr:from>
    <xdr:to>
      <xdr:col>7</xdr:col>
      <xdr:colOff>-363960</xdr:colOff>
      <xdr:row>149</xdr:row>
      <xdr:rowOff>0</xdr:rowOff>
    </xdr:to>
    <xdr:sp macro="" textlink="">
      <xdr:nvSpPr>
        <xdr:cNvPr id="642" name="Option Button 641">
          <a:extLst>
            <a:ext uri="{FF2B5EF4-FFF2-40B4-BE49-F238E27FC236}">
              <a16:creationId xmlns:a16="http://schemas.microsoft.com/office/drawing/2014/main" id="{00000000-0008-0000-1000-00008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3" name="Option Button 642">
          <a:extLst>
            <a:ext uri="{FF2B5EF4-FFF2-40B4-BE49-F238E27FC236}">
              <a16:creationId xmlns:a16="http://schemas.microsoft.com/office/drawing/2014/main" id="{00000000-0008-0000-1000-00008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4" name="Option Button 643">
          <a:extLst>
            <a:ext uri="{FF2B5EF4-FFF2-40B4-BE49-F238E27FC236}">
              <a16:creationId xmlns:a16="http://schemas.microsoft.com/office/drawing/2014/main" id="{00000000-0008-0000-1000-00008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5" name="Option Button 644">
          <a:extLst>
            <a:ext uri="{FF2B5EF4-FFF2-40B4-BE49-F238E27FC236}">
              <a16:creationId xmlns:a16="http://schemas.microsoft.com/office/drawing/2014/main" id="{00000000-0008-0000-1000-00008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6" name="Group Box 645" descr="Group Box 5">
          <a:extLst>
            <a:ext uri="{FF2B5EF4-FFF2-40B4-BE49-F238E27FC236}">
              <a16:creationId xmlns:a16="http://schemas.microsoft.com/office/drawing/2014/main" id="{00000000-0008-0000-1000-00008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149</xdr:row>
      <xdr:rowOff>28440</xdr:rowOff>
    </xdr:from>
    <xdr:to>
      <xdr:col>7</xdr:col>
      <xdr:colOff>-363960</xdr:colOff>
      <xdr:row>150</xdr:row>
      <xdr:rowOff>0</xdr:rowOff>
    </xdr:to>
    <xdr:sp macro="" textlink="">
      <xdr:nvSpPr>
        <xdr:cNvPr id="647" name="Option Button 646">
          <a:extLst>
            <a:ext uri="{FF2B5EF4-FFF2-40B4-BE49-F238E27FC236}">
              <a16:creationId xmlns:a16="http://schemas.microsoft.com/office/drawing/2014/main" id="{00000000-0008-0000-1000-00008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8" name="Option Button 647">
          <a:extLst>
            <a:ext uri="{FF2B5EF4-FFF2-40B4-BE49-F238E27FC236}">
              <a16:creationId xmlns:a16="http://schemas.microsoft.com/office/drawing/2014/main" id="{00000000-0008-0000-1000-00008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49" name="Option Button 648">
          <a:extLst>
            <a:ext uri="{FF2B5EF4-FFF2-40B4-BE49-F238E27FC236}">
              <a16:creationId xmlns:a16="http://schemas.microsoft.com/office/drawing/2014/main" id="{00000000-0008-0000-1000-00008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0" name="Option Button 649">
          <a:extLst>
            <a:ext uri="{FF2B5EF4-FFF2-40B4-BE49-F238E27FC236}">
              <a16:creationId xmlns:a16="http://schemas.microsoft.com/office/drawing/2014/main" id="{00000000-0008-0000-1000-00008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1" name="Group Box 650" descr="Group Box 5">
          <a:extLst>
            <a:ext uri="{FF2B5EF4-FFF2-40B4-BE49-F238E27FC236}">
              <a16:creationId xmlns:a16="http://schemas.microsoft.com/office/drawing/2014/main" id="{00000000-0008-0000-1000-00008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150</xdr:row>
      <xdr:rowOff>28440</xdr:rowOff>
    </xdr:from>
    <xdr:to>
      <xdr:col>7</xdr:col>
      <xdr:colOff>-363960</xdr:colOff>
      <xdr:row>151</xdr:row>
      <xdr:rowOff>0</xdr:rowOff>
    </xdr:to>
    <xdr:sp macro="" textlink="">
      <xdr:nvSpPr>
        <xdr:cNvPr id="652" name="Option Button 651">
          <a:extLst>
            <a:ext uri="{FF2B5EF4-FFF2-40B4-BE49-F238E27FC236}">
              <a16:creationId xmlns:a16="http://schemas.microsoft.com/office/drawing/2014/main" id="{00000000-0008-0000-1000-00008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3" name="Option Button 652">
          <a:extLst>
            <a:ext uri="{FF2B5EF4-FFF2-40B4-BE49-F238E27FC236}">
              <a16:creationId xmlns:a16="http://schemas.microsoft.com/office/drawing/2014/main" id="{00000000-0008-0000-1000-00008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4" name="Option Button 653">
          <a:extLst>
            <a:ext uri="{FF2B5EF4-FFF2-40B4-BE49-F238E27FC236}">
              <a16:creationId xmlns:a16="http://schemas.microsoft.com/office/drawing/2014/main" id="{00000000-0008-0000-1000-00008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5" name="Option Button 654">
          <a:extLst>
            <a:ext uri="{FF2B5EF4-FFF2-40B4-BE49-F238E27FC236}">
              <a16:creationId xmlns:a16="http://schemas.microsoft.com/office/drawing/2014/main" id="{00000000-0008-0000-1000-00008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6" name="Group Box 655" descr="Group Box 5">
          <a:extLst>
            <a:ext uri="{FF2B5EF4-FFF2-40B4-BE49-F238E27FC236}">
              <a16:creationId xmlns:a16="http://schemas.microsoft.com/office/drawing/2014/main" id="{00000000-0008-0000-1000-00009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151</xdr:row>
      <xdr:rowOff>28440</xdr:rowOff>
    </xdr:from>
    <xdr:to>
      <xdr:col>7</xdr:col>
      <xdr:colOff>-363960</xdr:colOff>
      <xdr:row>152</xdr:row>
      <xdr:rowOff>0</xdr:rowOff>
    </xdr:to>
    <xdr:sp macro="" textlink="">
      <xdr:nvSpPr>
        <xdr:cNvPr id="657" name="Option Button 656">
          <a:extLst>
            <a:ext uri="{FF2B5EF4-FFF2-40B4-BE49-F238E27FC236}">
              <a16:creationId xmlns:a16="http://schemas.microsoft.com/office/drawing/2014/main" id="{00000000-0008-0000-1000-00009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8" name="Option Button 657">
          <a:extLst>
            <a:ext uri="{FF2B5EF4-FFF2-40B4-BE49-F238E27FC236}">
              <a16:creationId xmlns:a16="http://schemas.microsoft.com/office/drawing/2014/main" id="{00000000-0008-0000-1000-00009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59" name="Option Button 658">
          <a:extLst>
            <a:ext uri="{FF2B5EF4-FFF2-40B4-BE49-F238E27FC236}">
              <a16:creationId xmlns:a16="http://schemas.microsoft.com/office/drawing/2014/main" id="{00000000-0008-0000-1000-00009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0" name="Option Button 659">
          <a:extLst>
            <a:ext uri="{FF2B5EF4-FFF2-40B4-BE49-F238E27FC236}">
              <a16:creationId xmlns:a16="http://schemas.microsoft.com/office/drawing/2014/main" id="{00000000-0008-0000-1000-00009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1" name="Group Box 660" descr="Group Box 5">
          <a:extLst>
            <a:ext uri="{FF2B5EF4-FFF2-40B4-BE49-F238E27FC236}">
              <a16:creationId xmlns:a16="http://schemas.microsoft.com/office/drawing/2014/main" id="{00000000-0008-0000-1000-00009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152</xdr:row>
      <xdr:rowOff>28440</xdr:rowOff>
    </xdr:from>
    <xdr:to>
      <xdr:col>7</xdr:col>
      <xdr:colOff>-363960</xdr:colOff>
      <xdr:row>153</xdr:row>
      <xdr:rowOff>0</xdr:rowOff>
    </xdr:to>
    <xdr:sp macro="" textlink="">
      <xdr:nvSpPr>
        <xdr:cNvPr id="662" name="Option Button 661">
          <a:extLst>
            <a:ext uri="{FF2B5EF4-FFF2-40B4-BE49-F238E27FC236}">
              <a16:creationId xmlns:a16="http://schemas.microsoft.com/office/drawing/2014/main" id="{00000000-0008-0000-1000-00009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3" name="Option Button 662">
          <a:extLst>
            <a:ext uri="{FF2B5EF4-FFF2-40B4-BE49-F238E27FC236}">
              <a16:creationId xmlns:a16="http://schemas.microsoft.com/office/drawing/2014/main" id="{00000000-0008-0000-1000-00009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4" name="Option Button 663">
          <a:extLst>
            <a:ext uri="{FF2B5EF4-FFF2-40B4-BE49-F238E27FC236}">
              <a16:creationId xmlns:a16="http://schemas.microsoft.com/office/drawing/2014/main" id="{00000000-0008-0000-1000-00009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5" name="Option Button 664">
          <a:extLst>
            <a:ext uri="{FF2B5EF4-FFF2-40B4-BE49-F238E27FC236}">
              <a16:creationId xmlns:a16="http://schemas.microsoft.com/office/drawing/2014/main" id="{00000000-0008-0000-1000-00009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6" name="Group Box 665" descr="Group Box 5">
          <a:extLst>
            <a:ext uri="{FF2B5EF4-FFF2-40B4-BE49-F238E27FC236}">
              <a16:creationId xmlns:a16="http://schemas.microsoft.com/office/drawing/2014/main" id="{00000000-0008-0000-1000-00009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153</xdr:row>
      <xdr:rowOff>28440</xdr:rowOff>
    </xdr:from>
    <xdr:to>
      <xdr:col>7</xdr:col>
      <xdr:colOff>-363960</xdr:colOff>
      <xdr:row>154</xdr:row>
      <xdr:rowOff>0</xdr:rowOff>
    </xdr:to>
    <xdr:sp macro="" textlink="">
      <xdr:nvSpPr>
        <xdr:cNvPr id="667" name="Option Button 666">
          <a:extLst>
            <a:ext uri="{FF2B5EF4-FFF2-40B4-BE49-F238E27FC236}">
              <a16:creationId xmlns:a16="http://schemas.microsoft.com/office/drawing/2014/main" id="{00000000-0008-0000-1000-00009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8" name="Option Button 667">
          <a:extLst>
            <a:ext uri="{FF2B5EF4-FFF2-40B4-BE49-F238E27FC236}">
              <a16:creationId xmlns:a16="http://schemas.microsoft.com/office/drawing/2014/main" id="{00000000-0008-0000-1000-00009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69" name="Option Button 668">
          <a:extLst>
            <a:ext uri="{FF2B5EF4-FFF2-40B4-BE49-F238E27FC236}">
              <a16:creationId xmlns:a16="http://schemas.microsoft.com/office/drawing/2014/main" id="{00000000-0008-0000-1000-00009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0" name="Option Button 669">
          <a:extLst>
            <a:ext uri="{FF2B5EF4-FFF2-40B4-BE49-F238E27FC236}">
              <a16:creationId xmlns:a16="http://schemas.microsoft.com/office/drawing/2014/main" id="{00000000-0008-0000-1000-00009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1" name="Group Box 670" descr="Group Box 5">
          <a:extLst>
            <a:ext uri="{FF2B5EF4-FFF2-40B4-BE49-F238E27FC236}">
              <a16:creationId xmlns:a16="http://schemas.microsoft.com/office/drawing/2014/main" id="{00000000-0008-0000-1000-00009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154</xdr:row>
      <xdr:rowOff>28440</xdr:rowOff>
    </xdr:from>
    <xdr:to>
      <xdr:col>7</xdr:col>
      <xdr:colOff>-363960</xdr:colOff>
      <xdr:row>155</xdr:row>
      <xdr:rowOff>0</xdr:rowOff>
    </xdr:to>
    <xdr:sp macro="" textlink="">
      <xdr:nvSpPr>
        <xdr:cNvPr id="672" name="Option Button 671">
          <a:extLst>
            <a:ext uri="{FF2B5EF4-FFF2-40B4-BE49-F238E27FC236}">
              <a16:creationId xmlns:a16="http://schemas.microsoft.com/office/drawing/2014/main" id="{00000000-0008-0000-1000-0000A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3" name="Option Button 672">
          <a:extLst>
            <a:ext uri="{FF2B5EF4-FFF2-40B4-BE49-F238E27FC236}">
              <a16:creationId xmlns:a16="http://schemas.microsoft.com/office/drawing/2014/main" id="{00000000-0008-0000-1000-0000A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4" name="Option Button 673">
          <a:extLst>
            <a:ext uri="{FF2B5EF4-FFF2-40B4-BE49-F238E27FC236}">
              <a16:creationId xmlns:a16="http://schemas.microsoft.com/office/drawing/2014/main" id="{00000000-0008-0000-1000-0000A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5" name="Option Button 674">
          <a:extLst>
            <a:ext uri="{FF2B5EF4-FFF2-40B4-BE49-F238E27FC236}">
              <a16:creationId xmlns:a16="http://schemas.microsoft.com/office/drawing/2014/main" id="{00000000-0008-0000-1000-0000A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6" name="Group Box 675" descr="Group Box 5">
          <a:extLst>
            <a:ext uri="{FF2B5EF4-FFF2-40B4-BE49-F238E27FC236}">
              <a16:creationId xmlns:a16="http://schemas.microsoft.com/office/drawing/2014/main" id="{00000000-0008-0000-1000-0000A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155</xdr:row>
      <xdr:rowOff>28440</xdr:rowOff>
    </xdr:from>
    <xdr:to>
      <xdr:col>7</xdr:col>
      <xdr:colOff>-363960</xdr:colOff>
      <xdr:row>156</xdr:row>
      <xdr:rowOff>0</xdr:rowOff>
    </xdr:to>
    <xdr:sp macro="" textlink="">
      <xdr:nvSpPr>
        <xdr:cNvPr id="677" name="Option Button 676">
          <a:extLst>
            <a:ext uri="{FF2B5EF4-FFF2-40B4-BE49-F238E27FC236}">
              <a16:creationId xmlns:a16="http://schemas.microsoft.com/office/drawing/2014/main" id="{00000000-0008-0000-1000-0000A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8" name="Option Button 677">
          <a:extLst>
            <a:ext uri="{FF2B5EF4-FFF2-40B4-BE49-F238E27FC236}">
              <a16:creationId xmlns:a16="http://schemas.microsoft.com/office/drawing/2014/main" id="{00000000-0008-0000-1000-0000A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79" name="Option Button 678">
          <a:extLst>
            <a:ext uri="{FF2B5EF4-FFF2-40B4-BE49-F238E27FC236}">
              <a16:creationId xmlns:a16="http://schemas.microsoft.com/office/drawing/2014/main" id="{00000000-0008-0000-1000-0000A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0" name="Option Button 679">
          <a:extLst>
            <a:ext uri="{FF2B5EF4-FFF2-40B4-BE49-F238E27FC236}">
              <a16:creationId xmlns:a16="http://schemas.microsoft.com/office/drawing/2014/main" id="{00000000-0008-0000-1000-0000A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1" name="Group Box 680" descr="Group Box 5">
          <a:extLst>
            <a:ext uri="{FF2B5EF4-FFF2-40B4-BE49-F238E27FC236}">
              <a16:creationId xmlns:a16="http://schemas.microsoft.com/office/drawing/2014/main" id="{00000000-0008-0000-1000-0000A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156</xdr:row>
      <xdr:rowOff>28440</xdr:rowOff>
    </xdr:from>
    <xdr:to>
      <xdr:col>7</xdr:col>
      <xdr:colOff>-363960</xdr:colOff>
      <xdr:row>157</xdr:row>
      <xdr:rowOff>0</xdr:rowOff>
    </xdr:to>
    <xdr:sp macro="" textlink="">
      <xdr:nvSpPr>
        <xdr:cNvPr id="682" name="Option Button 681">
          <a:extLst>
            <a:ext uri="{FF2B5EF4-FFF2-40B4-BE49-F238E27FC236}">
              <a16:creationId xmlns:a16="http://schemas.microsoft.com/office/drawing/2014/main" id="{00000000-0008-0000-1000-0000A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3" name="Option Button 682">
          <a:extLst>
            <a:ext uri="{FF2B5EF4-FFF2-40B4-BE49-F238E27FC236}">
              <a16:creationId xmlns:a16="http://schemas.microsoft.com/office/drawing/2014/main" id="{00000000-0008-0000-1000-0000A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4" name="Option Button 683">
          <a:extLst>
            <a:ext uri="{FF2B5EF4-FFF2-40B4-BE49-F238E27FC236}">
              <a16:creationId xmlns:a16="http://schemas.microsoft.com/office/drawing/2014/main" id="{00000000-0008-0000-1000-0000A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5" name="Option Button 684">
          <a:extLst>
            <a:ext uri="{FF2B5EF4-FFF2-40B4-BE49-F238E27FC236}">
              <a16:creationId xmlns:a16="http://schemas.microsoft.com/office/drawing/2014/main" id="{00000000-0008-0000-1000-0000A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6" name="Group Box 685" descr="Group Box 5">
          <a:extLst>
            <a:ext uri="{FF2B5EF4-FFF2-40B4-BE49-F238E27FC236}">
              <a16:creationId xmlns:a16="http://schemas.microsoft.com/office/drawing/2014/main" id="{00000000-0008-0000-1000-0000A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157</xdr:row>
      <xdr:rowOff>28440</xdr:rowOff>
    </xdr:from>
    <xdr:to>
      <xdr:col>7</xdr:col>
      <xdr:colOff>-363960</xdr:colOff>
      <xdr:row>158</xdr:row>
      <xdr:rowOff>0</xdr:rowOff>
    </xdr:to>
    <xdr:sp macro="" textlink="">
      <xdr:nvSpPr>
        <xdr:cNvPr id="687" name="Option Button 686">
          <a:extLst>
            <a:ext uri="{FF2B5EF4-FFF2-40B4-BE49-F238E27FC236}">
              <a16:creationId xmlns:a16="http://schemas.microsoft.com/office/drawing/2014/main" id="{00000000-0008-0000-1000-0000A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8" name="Option Button 687">
          <a:extLst>
            <a:ext uri="{FF2B5EF4-FFF2-40B4-BE49-F238E27FC236}">
              <a16:creationId xmlns:a16="http://schemas.microsoft.com/office/drawing/2014/main" id="{00000000-0008-0000-1000-0000B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89" name="Option Button 688">
          <a:extLst>
            <a:ext uri="{FF2B5EF4-FFF2-40B4-BE49-F238E27FC236}">
              <a16:creationId xmlns:a16="http://schemas.microsoft.com/office/drawing/2014/main" id="{00000000-0008-0000-1000-0000B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0" name="Option Button 689">
          <a:extLst>
            <a:ext uri="{FF2B5EF4-FFF2-40B4-BE49-F238E27FC236}">
              <a16:creationId xmlns:a16="http://schemas.microsoft.com/office/drawing/2014/main" id="{00000000-0008-0000-1000-0000B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1" name="Group Box 690" descr="Group Box 5">
          <a:extLst>
            <a:ext uri="{FF2B5EF4-FFF2-40B4-BE49-F238E27FC236}">
              <a16:creationId xmlns:a16="http://schemas.microsoft.com/office/drawing/2014/main" id="{00000000-0008-0000-1000-0000B3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158</xdr:row>
      <xdr:rowOff>28440</xdr:rowOff>
    </xdr:from>
    <xdr:to>
      <xdr:col>7</xdr:col>
      <xdr:colOff>-363960</xdr:colOff>
      <xdr:row>159</xdr:row>
      <xdr:rowOff>0</xdr:rowOff>
    </xdr:to>
    <xdr:sp macro="" textlink="">
      <xdr:nvSpPr>
        <xdr:cNvPr id="692" name="Option Button 691">
          <a:extLst>
            <a:ext uri="{FF2B5EF4-FFF2-40B4-BE49-F238E27FC236}">
              <a16:creationId xmlns:a16="http://schemas.microsoft.com/office/drawing/2014/main" id="{00000000-0008-0000-1000-0000B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3" name="Option Button 692">
          <a:extLst>
            <a:ext uri="{FF2B5EF4-FFF2-40B4-BE49-F238E27FC236}">
              <a16:creationId xmlns:a16="http://schemas.microsoft.com/office/drawing/2014/main" id="{00000000-0008-0000-1000-0000B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4" name="Option Button 693">
          <a:extLst>
            <a:ext uri="{FF2B5EF4-FFF2-40B4-BE49-F238E27FC236}">
              <a16:creationId xmlns:a16="http://schemas.microsoft.com/office/drawing/2014/main" id="{00000000-0008-0000-1000-0000B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5" name="Option Button 694">
          <a:extLst>
            <a:ext uri="{FF2B5EF4-FFF2-40B4-BE49-F238E27FC236}">
              <a16:creationId xmlns:a16="http://schemas.microsoft.com/office/drawing/2014/main" id="{00000000-0008-0000-1000-0000B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6" name="Group Box 695" descr="Group Box 5">
          <a:extLst>
            <a:ext uri="{FF2B5EF4-FFF2-40B4-BE49-F238E27FC236}">
              <a16:creationId xmlns:a16="http://schemas.microsoft.com/office/drawing/2014/main" id="{00000000-0008-0000-1000-0000B8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159</xdr:row>
      <xdr:rowOff>28440</xdr:rowOff>
    </xdr:from>
    <xdr:to>
      <xdr:col>7</xdr:col>
      <xdr:colOff>-363960</xdr:colOff>
      <xdr:row>160</xdr:row>
      <xdr:rowOff>0</xdr:rowOff>
    </xdr:to>
    <xdr:sp macro="" textlink="">
      <xdr:nvSpPr>
        <xdr:cNvPr id="697" name="Option Button 696">
          <a:extLst>
            <a:ext uri="{FF2B5EF4-FFF2-40B4-BE49-F238E27FC236}">
              <a16:creationId xmlns:a16="http://schemas.microsoft.com/office/drawing/2014/main" id="{00000000-0008-0000-1000-0000B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8" name="Option Button 697">
          <a:extLst>
            <a:ext uri="{FF2B5EF4-FFF2-40B4-BE49-F238E27FC236}">
              <a16:creationId xmlns:a16="http://schemas.microsoft.com/office/drawing/2014/main" id="{00000000-0008-0000-1000-0000B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699" name="Option Button 698">
          <a:extLst>
            <a:ext uri="{FF2B5EF4-FFF2-40B4-BE49-F238E27FC236}">
              <a16:creationId xmlns:a16="http://schemas.microsoft.com/office/drawing/2014/main" id="{00000000-0008-0000-1000-0000B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0" name="Option Button 699">
          <a:extLst>
            <a:ext uri="{FF2B5EF4-FFF2-40B4-BE49-F238E27FC236}">
              <a16:creationId xmlns:a16="http://schemas.microsoft.com/office/drawing/2014/main" id="{00000000-0008-0000-1000-0000B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1" name="Group Box 700" descr="Group Box 5">
          <a:extLst>
            <a:ext uri="{FF2B5EF4-FFF2-40B4-BE49-F238E27FC236}">
              <a16:creationId xmlns:a16="http://schemas.microsoft.com/office/drawing/2014/main" id="{00000000-0008-0000-1000-0000BD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160</xdr:row>
      <xdr:rowOff>28440</xdr:rowOff>
    </xdr:from>
    <xdr:to>
      <xdr:col>7</xdr:col>
      <xdr:colOff>-363960</xdr:colOff>
      <xdr:row>161</xdr:row>
      <xdr:rowOff>0</xdr:rowOff>
    </xdr:to>
    <xdr:sp macro="" textlink="">
      <xdr:nvSpPr>
        <xdr:cNvPr id="702" name="Option Button 701">
          <a:extLst>
            <a:ext uri="{FF2B5EF4-FFF2-40B4-BE49-F238E27FC236}">
              <a16:creationId xmlns:a16="http://schemas.microsoft.com/office/drawing/2014/main" id="{00000000-0008-0000-1000-0000B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3" name="Option Button 702">
          <a:extLst>
            <a:ext uri="{FF2B5EF4-FFF2-40B4-BE49-F238E27FC236}">
              <a16:creationId xmlns:a16="http://schemas.microsoft.com/office/drawing/2014/main" id="{00000000-0008-0000-1000-0000B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4" name="Option Button 703">
          <a:extLst>
            <a:ext uri="{FF2B5EF4-FFF2-40B4-BE49-F238E27FC236}">
              <a16:creationId xmlns:a16="http://schemas.microsoft.com/office/drawing/2014/main" id="{00000000-0008-0000-1000-0000C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5" name="Option Button 704">
          <a:extLst>
            <a:ext uri="{FF2B5EF4-FFF2-40B4-BE49-F238E27FC236}">
              <a16:creationId xmlns:a16="http://schemas.microsoft.com/office/drawing/2014/main" id="{00000000-0008-0000-1000-0000C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6" name="Group Box 705" descr="Group Box 5">
          <a:extLst>
            <a:ext uri="{FF2B5EF4-FFF2-40B4-BE49-F238E27FC236}">
              <a16:creationId xmlns:a16="http://schemas.microsoft.com/office/drawing/2014/main" id="{00000000-0008-0000-1000-0000C2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161</xdr:row>
      <xdr:rowOff>28440</xdr:rowOff>
    </xdr:from>
    <xdr:to>
      <xdr:col>7</xdr:col>
      <xdr:colOff>-363960</xdr:colOff>
      <xdr:row>162</xdr:row>
      <xdr:rowOff>0</xdr:rowOff>
    </xdr:to>
    <xdr:sp macro="" textlink="">
      <xdr:nvSpPr>
        <xdr:cNvPr id="707" name="Option Button 706">
          <a:extLst>
            <a:ext uri="{FF2B5EF4-FFF2-40B4-BE49-F238E27FC236}">
              <a16:creationId xmlns:a16="http://schemas.microsoft.com/office/drawing/2014/main" id="{00000000-0008-0000-1000-0000C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8" name="Option Button 707">
          <a:extLst>
            <a:ext uri="{FF2B5EF4-FFF2-40B4-BE49-F238E27FC236}">
              <a16:creationId xmlns:a16="http://schemas.microsoft.com/office/drawing/2014/main" id="{00000000-0008-0000-1000-0000C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09" name="Option Button 708">
          <a:extLst>
            <a:ext uri="{FF2B5EF4-FFF2-40B4-BE49-F238E27FC236}">
              <a16:creationId xmlns:a16="http://schemas.microsoft.com/office/drawing/2014/main" id="{00000000-0008-0000-1000-0000C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0" name="Option Button 709">
          <a:extLst>
            <a:ext uri="{FF2B5EF4-FFF2-40B4-BE49-F238E27FC236}">
              <a16:creationId xmlns:a16="http://schemas.microsoft.com/office/drawing/2014/main" id="{00000000-0008-0000-1000-0000C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1" name="Group Box 710" descr="Group Box 5">
          <a:extLst>
            <a:ext uri="{FF2B5EF4-FFF2-40B4-BE49-F238E27FC236}">
              <a16:creationId xmlns:a16="http://schemas.microsoft.com/office/drawing/2014/main" id="{00000000-0008-0000-1000-0000C7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162</xdr:row>
      <xdr:rowOff>28440</xdr:rowOff>
    </xdr:from>
    <xdr:to>
      <xdr:col>7</xdr:col>
      <xdr:colOff>-363960</xdr:colOff>
      <xdr:row>163</xdr:row>
      <xdr:rowOff>0</xdr:rowOff>
    </xdr:to>
    <xdr:sp macro="" textlink="">
      <xdr:nvSpPr>
        <xdr:cNvPr id="712" name="Option Button 711">
          <a:extLst>
            <a:ext uri="{FF2B5EF4-FFF2-40B4-BE49-F238E27FC236}">
              <a16:creationId xmlns:a16="http://schemas.microsoft.com/office/drawing/2014/main" id="{00000000-0008-0000-1000-0000C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3" name="Option Button 712">
          <a:extLst>
            <a:ext uri="{FF2B5EF4-FFF2-40B4-BE49-F238E27FC236}">
              <a16:creationId xmlns:a16="http://schemas.microsoft.com/office/drawing/2014/main" id="{00000000-0008-0000-1000-0000C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4" name="Option Button 713">
          <a:extLst>
            <a:ext uri="{FF2B5EF4-FFF2-40B4-BE49-F238E27FC236}">
              <a16:creationId xmlns:a16="http://schemas.microsoft.com/office/drawing/2014/main" id="{00000000-0008-0000-1000-0000C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5" name="Option Button 714">
          <a:extLst>
            <a:ext uri="{FF2B5EF4-FFF2-40B4-BE49-F238E27FC236}">
              <a16:creationId xmlns:a16="http://schemas.microsoft.com/office/drawing/2014/main" id="{00000000-0008-0000-1000-0000C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6" name="Group Box 715" descr="Group Box 5">
          <a:extLst>
            <a:ext uri="{FF2B5EF4-FFF2-40B4-BE49-F238E27FC236}">
              <a16:creationId xmlns:a16="http://schemas.microsoft.com/office/drawing/2014/main" id="{00000000-0008-0000-1000-0000CC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163</xdr:row>
      <xdr:rowOff>28440</xdr:rowOff>
    </xdr:from>
    <xdr:to>
      <xdr:col>7</xdr:col>
      <xdr:colOff>-363960</xdr:colOff>
      <xdr:row>164</xdr:row>
      <xdr:rowOff>0</xdr:rowOff>
    </xdr:to>
    <xdr:sp macro="" textlink="">
      <xdr:nvSpPr>
        <xdr:cNvPr id="717" name="Option Button 716">
          <a:extLst>
            <a:ext uri="{FF2B5EF4-FFF2-40B4-BE49-F238E27FC236}">
              <a16:creationId xmlns:a16="http://schemas.microsoft.com/office/drawing/2014/main" id="{00000000-0008-0000-1000-0000C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8" name="Option Button 717">
          <a:extLst>
            <a:ext uri="{FF2B5EF4-FFF2-40B4-BE49-F238E27FC236}">
              <a16:creationId xmlns:a16="http://schemas.microsoft.com/office/drawing/2014/main" id="{00000000-0008-0000-1000-0000C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19" name="Option Button 718">
          <a:extLst>
            <a:ext uri="{FF2B5EF4-FFF2-40B4-BE49-F238E27FC236}">
              <a16:creationId xmlns:a16="http://schemas.microsoft.com/office/drawing/2014/main" id="{00000000-0008-0000-1000-0000C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0" name="Option Button 719">
          <a:extLst>
            <a:ext uri="{FF2B5EF4-FFF2-40B4-BE49-F238E27FC236}">
              <a16:creationId xmlns:a16="http://schemas.microsoft.com/office/drawing/2014/main" id="{00000000-0008-0000-1000-0000D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1" name="Group Box 720" descr="Group Box 5">
          <a:extLst>
            <a:ext uri="{FF2B5EF4-FFF2-40B4-BE49-F238E27FC236}">
              <a16:creationId xmlns:a16="http://schemas.microsoft.com/office/drawing/2014/main" id="{00000000-0008-0000-1000-0000D1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164</xdr:row>
      <xdr:rowOff>28440</xdr:rowOff>
    </xdr:from>
    <xdr:to>
      <xdr:col>7</xdr:col>
      <xdr:colOff>-363960</xdr:colOff>
      <xdr:row>165</xdr:row>
      <xdr:rowOff>0</xdr:rowOff>
    </xdr:to>
    <xdr:sp macro="" textlink="">
      <xdr:nvSpPr>
        <xdr:cNvPr id="722" name="Option Button 721">
          <a:extLst>
            <a:ext uri="{FF2B5EF4-FFF2-40B4-BE49-F238E27FC236}">
              <a16:creationId xmlns:a16="http://schemas.microsoft.com/office/drawing/2014/main" id="{00000000-0008-0000-1000-0000D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3" name="Option Button 722">
          <a:extLst>
            <a:ext uri="{FF2B5EF4-FFF2-40B4-BE49-F238E27FC236}">
              <a16:creationId xmlns:a16="http://schemas.microsoft.com/office/drawing/2014/main" id="{00000000-0008-0000-1000-0000D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4" name="Option Button 723">
          <a:extLst>
            <a:ext uri="{FF2B5EF4-FFF2-40B4-BE49-F238E27FC236}">
              <a16:creationId xmlns:a16="http://schemas.microsoft.com/office/drawing/2014/main" id="{00000000-0008-0000-1000-0000D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5" name="Option Button 724">
          <a:extLst>
            <a:ext uri="{FF2B5EF4-FFF2-40B4-BE49-F238E27FC236}">
              <a16:creationId xmlns:a16="http://schemas.microsoft.com/office/drawing/2014/main" id="{00000000-0008-0000-1000-0000D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6" name="Group Box 725" descr="Group Box 5">
          <a:extLst>
            <a:ext uri="{FF2B5EF4-FFF2-40B4-BE49-F238E27FC236}">
              <a16:creationId xmlns:a16="http://schemas.microsoft.com/office/drawing/2014/main" id="{00000000-0008-0000-1000-0000D6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165</xdr:row>
      <xdr:rowOff>28440</xdr:rowOff>
    </xdr:from>
    <xdr:to>
      <xdr:col>7</xdr:col>
      <xdr:colOff>-363960</xdr:colOff>
      <xdr:row>166</xdr:row>
      <xdr:rowOff>0</xdr:rowOff>
    </xdr:to>
    <xdr:sp macro="" textlink="">
      <xdr:nvSpPr>
        <xdr:cNvPr id="727" name="Option Button 726">
          <a:extLst>
            <a:ext uri="{FF2B5EF4-FFF2-40B4-BE49-F238E27FC236}">
              <a16:creationId xmlns:a16="http://schemas.microsoft.com/office/drawing/2014/main" id="{00000000-0008-0000-1000-0000D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8" name="Option Button 727">
          <a:extLst>
            <a:ext uri="{FF2B5EF4-FFF2-40B4-BE49-F238E27FC236}">
              <a16:creationId xmlns:a16="http://schemas.microsoft.com/office/drawing/2014/main" id="{00000000-0008-0000-1000-0000D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29" name="Option Button 728">
          <a:extLst>
            <a:ext uri="{FF2B5EF4-FFF2-40B4-BE49-F238E27FC236}">
              <a16:creationId xmlns:a16="http://schemas.microsoft.com/office/drawing/2014/main" id="{00000000-0008-0000-1000-0000D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0" name="Option Button 729">
          <a:extLst>
            <a:ext uri="{FF2B5EF4-FFF2-40B4-BE49-F238E27FC236}">
              <a16:creationId xmlns:a16="http://schemas.microsoft.com/office/drawing/2014/main" id="{00000000-0008-0000-1000-0000D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1" name="Group Box 730" descr="Group Box 5">
          <a:extLst>
            <a:ext uri="{FF2B5EF4-FFF2-40B4-BE49-F238E27FC236}">
              <a16:creationId xmlns:a16="http://schemas.microsoft.com/office/drawing/2014/main" id="{00000000-0008-0000-1000-0000DB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166</xdr:row>
      <xdr:rowOff>28440</xdr:rowOff>
    </xdr:from>
    <xdr:to>
      <xdr:col>7</xdr:col>
      <xdr:colOff>-363960</xdr:colOff>
      <xdr:row>167</xdr:row>
      <xdr:rowOff>0</xdr:rowOff>
    </xdr:to>
    <xdr:sp macro="" textlink="">
      <xdr:nvSpPr>
        <xdr:cNvPr id="732" name="Option Button 731">
          <a:extLst>
            <a:ext uri="{FF2B5EF4-FFF2-40B4-BE49-F238E27FC236}">
              <a16:creationId xmlns:a16="http://schemas.microsoft.com/office/drawing/2014/main" id="{00000000-0008-0000-1000-0000D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3" name="Option Button 732">
          <a:extLst>
            <a:ext uri="{FF2B5EF4-FFF2-40B4-BE49-F238E27FC236}">
              <a16:creationId xmlns:a16="http://schemas.microsoft.com/office/drawing/2014/main" id="{00000000-0008-0000-1000-0000D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4" name="Option Button 733">
          <a:extLst>
            <a:ext uri="{FF2B5EF4-FFF2-40B4-BE49-F238E27FC236}">
              <a16:creationId xmlns:a16="http://schemas.microsoft.com/office/drawing/2014/main" id="{00000000-0008-0000-1000-0000D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5" name="Option Button 734">
          <a:extLst>
            <a:ext uri="{FF2B5EF4-FFF2-40B4-BE49-F238E27FC236}">
              <a16:creationId xmlns:a16="http://schemas.microsoft.com/office/drawing/2014/main" id="{00000000-0008-0000-1000-0000D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6" name="Group Box 735" descr="Group Box 5">
          <a:extLst>
            <a:ext uri="{FF2B5EF4-FFF2-40B4-BE49-F238E27FC236}">
              <a16:creationId xmlns:a16="http://schemas.microsoft.com/office/drawing/2014/main" id="{00000000-0008-0000-1000-0000E0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167</xdr:row>
      <xdr:rowOff>28440</xdr:rowOff>
    </xdr:from>
    <xdr:to>
      <xdr:col>7</xdr:col>
      <xdr:colOff>-363960</xdr:colOff>
      <xdr:row>168</xdr:row>
      <xdr:rowOff>0</xdr:rowOff>
    </xdr:to>
    <xdr:sp macro="" textlink="">
      <xdr:nvSpPr>
        <xdr:cNvPr id="737" name="Option Button 736">
          <a:extLst>
            <a:ext uri="{FF2B5EF4-FFF2-40B4-BE49-F238E27FC236}">
              <a16:creationId xmlns:a16="http://schemas.microsoft.com/office/drawing/2014/main" id="{00000000-0008-0000-1000-0000E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8" name="Option Button 737">
          <a:extLst>
            <a:ext uri="{FF2B5EF4-FFF2-40B4-BE49-F238E27FC236}">
              <a16:creationId xmlns:a16="http://schemas.microsoft.com/office/drawing/2014/main" id="{00000000-0008-0000-1000-0000E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39" name="Option Button 738">
          <a:extLst>
            <a:ext uri="{FF2B5EF4-FFF2-40B4-BE49-F238E27FC236}">
              <a16:creationId xmlns:a16="http://schemas.microsoft.com/office/drawing/2014/main" id="{00000000-0008-0000-1000-0000E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0" name="Option Button 739">
          <a:extLst>
            <a:ext uri="{FF2B5EF4-FFF2-40B4-BE49-F238E27FC236}">
              <a16:creationId xmlns:a16="http://schemas.microsoft.com/office/drawing/2014/main" id="{00000000-0008-0000-1000-0000E4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1" name="Group Box 740" descr="Group Box 5">
          <a:extLst>
            <a:ext uri="{FF2B5EF4-FFF2-40B4-BE49-F238E27FC236}">
              <a16:creationId xmlns:a16="http://schemas.microsoft.com/office/drawing/2014/main" id="{00000000-0008-0000-1000-0000E5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168</xdr:row>
      <xdr:rowOff>28440</xdr:rowOff>
    </xdr:from>
    <xdr:to>
      <xdr:col>7</xdr:col>
      <xdr:colOff>-363960</xdr:colOff>
      <xdr:row>169</xdr:row>
      <xdr:rowOff>0</xdr:rowOff>
    </xdr:to>
    <xdr:sp macro="" textlink="">
      <xdr:nvSpPr>
        <xdr:cNvPr id="742" name="Option Button 741">
          <a:extLst>
            <a:ext uri="{FF2B5EF4-FFF2-40B4-BE49-F238E27FC236}">
              <a16:creationId xmlns:a16="http://schemas.microsoft.com/office/drawing/2014/main" id="{00000000-0008-0000-1000-0000E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3" name="Option Button 742">
          <a:extLst>
            <a:ext uri="{FF2B5EF4-FFF2-40B4-BE49-F238E27FC236}">
              <a16:creationId xmlns:a16="http://schemas.microsoft.com/office/drawing/2014/main" id="{00000000-0008-0000-1000-0000E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4" name="Option Button 743">
          <a:extLst>
            <a:ext uri="{FF2B5EF4-FFF2-40B4-BE49-F238E27FC236}">
              <a16:creationId xmlns:a16="http://schemas.microsoft.com/office/drawing/2014/main" id="{00000000-0008-0000-1000-0000E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5" name="Option Button 744">
          <a:extLst>
            <a:ext uri="{FF2B5EF4-FFF2-40B4-BE49-F238E27FC236}">
              <a16:creationId xmlns:a16="http://schemas.microsoft.com/office/drawing/2014/main" id="{00000000-0008-0000-1000-0000E9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6" name="Group Box 745" descr="Group Box 5">
          <a:extLst>
            <a:ext uri="{FF2B5EF4-FFF2-40B4-BE49-F238E27FC236}">
              <a16:creationId xmlns:a16="http://schemas.microsoft.com/office/drawing/2014/main" id="{00000000-0008-0000-1000-0000EA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169</xdr:row>
      <xdr:rowOff>28440</xdr:rowOff>
    </xdr:from>
    <xdr:to>
      <xdr:col>7</xdr:col>
      <xdr:colOff>-363960</xdr:colOff>
      <xdr:row>170</xdr:row>
      <xdr:rowOff>0</xdr:rowOff>
    </xdr:to>
    <xdr:sp macro="" textlink="">
      <xdr:nvSpPr>
        <xdr:cNvPr id="747" name="Option Button 746">
          <a:extLst>
            <a:ext uri="{FF2B5EF4-FFF2-40B4-BE49-F238E27FC236}">
              <a16:creationId xmlns:a16="http://schemas.microsoft.com/office/drawing/2014/main" id="{00000000-0008-0000-1000-0000E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8" name="Option Button 747">
          <a:extLst>
            <a:ext uri="{FF2B5EF4-FFF2-40B4-BE49-F238E27FC236}">
              <a16:creationId xmlns:a16="http://schemas.microsoft.com/office/drawing/2014/main" id="{00000000-0008-0000-1000-0000E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49" name="Option Button 748">
          <a:extLst>
            <a:ext uri="{FF2B5EF4-FFF2-40B4-BE49-F238E27FC236}">
              <a16:creationId xmlns:a16="http://schemas.microsoft.com/office/drawing/2014/main" id="{00000000-0008-0000-1000-0000E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0" name="Option Button 749">
          <a:extLst>
            <a:ext uri="{FF2B5EF4-FFF2-40B4-BE49-F238E27FC236}">
              <a16:creationId xmlns:a16="http://schemas.microsoft.com/office/drawing/2014/main" id="{00000000-0008-0000-1000-0000EE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1" name="Group Box 750" descr="Group Box 5">
          <a:extLst>
            <a:ext uri="{FF2B5EF4-FFF2-40B4-BE49-F238E27FC236}">
              <a16:creationId xmlns:a16="http://schemas.microsoft.com/office/drawing/2014/main" id="{00000000-0008-0000-1000-0000EF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170</xdr:row>
      <xdr:rowOff>28440</xdr:rowOff>
    </xdr:from>
    <xdr:to>
      <xdr:col>7</xdr:col>
      <xdr:colOff>-363960</xdr:colOff>
      <xdr:row>171</xdr:row>
      <xdr:rowOff>0</xdr:rowOff>
    </xdr:to>
    <xdr:sp macro="" textlink="">
      <xdr:nvSpPr>
        <xdr:cNvPr id="752" name="Option Button 751">
          <a:extLst>
            <a:ext uri="{FF2B5EF4-FFF2-40B4-BE49-F238E27FC236}">
              <a16:creationId xmlns:a16="http://schemas.microsoft.com/office/drawing/2014/main" id="{00000000-0008-0000-1000-0000F0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3" name="Option Button 752">
          <a:extLst>
            <a:ext uri="{FF2B5EF4-FFF2-40B4-BE49-F238E27FC236}">
              <a16:creationId xmlns:a16="http://schemas.microsoft.com/office/drawing/2014/main" id="{00000000-0008-0000-1000-0000F1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4" name="Option Button 753">
          <a:extLst>
            <a:ext uri="{FF2B5EF4-FFF2-40B4-BE49-F238E27FC236}">
              <a16:creationId xmlns:a16="http://schemas.microsoft.com/office/drawing/2014/main" id="{00000000-0008-0000-1000-0000F2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5" name="Option Button 754">
          <a:extLst>
            <a:ext uri="{FF2B5EF4-FFF2-40B4-BE49-F238E27FC236}">
              <a16:creationId xmlns:a16="http://schemas.microsoft.com/office/drawing/2014/main" id="{00000000-0008-0000-1000-0000F3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6" name="Group Box 755" descr="Group Box 5">
          <a:extLst>
            <a:ext uri="{FF2B5EF4-FFF2-40B4-BE49-F238E27FC236}">
              <a16:creationId xmlns:a16="http://schemas.microsoft.com/office/drawing/2014/main" id="{00000000-0008-0000-1000-0000F4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171</xdr:row>
      <xdr:rowOff>28440</xdr:rowOff>
    </xdr:from>
    <xdr:to>
      <xdr:col>7</xdr:col>
      <xdr:colOff>-363960</xdr:colOff>
      <xdr:row>172</xdr:row>
      <xdr:rowOff>0</xdr:rowOff>
    </xdr:to>
    <xdr:sp macro="" textlink="">
      <xdr:nvSpPr>
        <xdr:cNvPr id="757" name="Option Button 756">
          <a:extLst>
            <a:ext uri="{FF2B5EF4-FFF2-40B4-BE49-F238E27FC236}">
              <a16:creationId xmlns:a16="http://schemas.microsoft.com/office/drawing/2014/main" id="{00000000-0008-0000-1000-0000F5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8" name="Option Button 757">
          <a:extLst>
            <a:ext uri="{FF2B5EF4-FFF2-40B4-BE49-F238E27FC236}">
              <a16:creationId xmlns:a16="http://schemas.microsoft.com/office/drawing/2014/main" id="{00000000-0008-0000-1000-0000F6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59" name="Option Button 758">
          <a:extLst>
            <a:ext uri="{FF2B5EF4-FFF2-40B4-BE49-F238E27FC236}">
              <a16:creationId xmlns:a16="http://schemas.microsoft.com/office/drawing/2014/main" id="{00000000-0008-0000-1000-0000F7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0" name="Option Button 759">
          <a:extLst>
            <a:ext uri="{FF2B5EF4-FFF2-40B4-BE49-F238E27FC236}">
              <a16:creationId xmlns:a16="http://schemas.microsoft.com/office/drawing/2014/main" id="{00000000-0008-0000-1000-0000F8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1" name="Group Box 760" descr="Group Box 5">
          <a:extLst>
            <a:ext uri="{FF2B5EF4-FFF2-40B4-BE49-F238E27FC236}">
              <a16:creationId xmlns:a16="http://schemas.microsoft.com/office/drawing/2014/main" id="{00000000-0008-0000-1000-0000F9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172</xdr:row>
      <xdr:rowOff>28440</xdr:rowOff>
    </xdr:from>
    <xdr:to>
      <xdr:col>7</xdr:col>
      <xdr:colOff>-363960</xdr:colOff>
      <xdr:row>173</xdr:row>
      <xdr:rowOff>0</xdr:rowOff>
    </xdr:to>
    <xdr:sp macro="" textlink="">
      <xdr:nvSpPr>
        <xdr:cNvPr id="762" name="Option Button 761">
          <a:extLst>
            <a:ext uri="{FF2B5EF4-FFF2-40B4-BE49-F238E27FC236}">
              <a16:creationId xmlns:a16="http://schemas.microsoft.com/office/drawing/2014/main" id="{00000000-0008-0000-1000-0000FA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3" name="Option Button 762">
          <a:extLst>
            <a:ext uri="{FF2B5EF4-FFF2-40B4-BE49-F238E27FC236}">
              <a16:creationId xmlns:a16="http://schemas.microsoft.com/office/drawing/2014/main" id="{00000000-0008-0000-1000-0000FB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4" name="Option Button 763">
          <a:extLst>
            <a:ext uri="{FF2B5EF4-FFF2-40B4-BE49-F238E27FC236}">
              <a16:creationId xmlns:a16="http://schemas.microsoft.com/office/drawing/2014/main" id="{00000000-0008-0000-1000-0000FC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5" name="Option Button 764">
          <a:extLst>
            <a:ext uri="{FF2B5EF4-FFF2-40B4-BE49-F238E27FC236}">
              <a16:creationId xmlns:a16="http://schemas.microsoft.com/office/drawing/2014/main" id="{00000000-0008-0000-1000-0000FD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6" name="Group Box 765" descr="Group Box 5">
          <a:extLst>
            <a:ext uri="{FF2B5EF4-FFF2-40B4-BE49-F238E27FC236}">
              <a16:creationId xmlns:a16="http://schemas.microsoft.com/office/drawing/2014/main" id="{00000000-0008-0000-1000-0000FE02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173</xdr:row>
      <xdr:rowOff>28440</xdr:rowOff>
    </xdr:from>
    <xdr:to>
      <xdr:col>7</xdr:col>
      <xdr:colOff>-363960</xdr:colOff>
      <xdr:row>174</xdr:row>
      <xdr:rowOff>0</xdr:rowOff>
    </xdr:to>
    <xdr:sp macro="" textlink="">
      <xdr:nvSpPr>
        <xdr:cNvPr id="767" name="Option Button 766">
          <a:extLst>
            <a:ext uri="{FF2B5EF4-FFF2-40B4-BE49-F238E27FC236}">
              <a16:creationId xmlns:a16="http://schemas.microsoft.com/office/drawing/2014/main" id="{00000000-0008-0000-1000-0000FF02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8" name="Option Button 767">
          <a:extLst>
            <a:ext uri="{FF2B5EF4-FFF2-40B4-BE49-F238E27FC236}">
              <a16:creationId xmlns:a16="http://schemas.microsoft.com/office/drawing/2014/main" id="{00000000-0008-0000-1000-00000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69" name="Option Button 768">
          <a:extLst>
            <a:ext uri="{FF2B5EF4-FFF2-40B4-BE49-F238E27FC236}">
              <a16:creationId xmlns:a16="http://schemas.microsoft.com/office/drawing/2014/main" id="{00000000-0008-0000-1000-00000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0" name="Option Button 769">
          <a:extLst>
            <a:ext uri="{FF2B5EF4-FFF2-40B4-BE49-F238E27FC236}">
              <a16:creationId xmlns:a16="http://schemas.microsoft.com/office/drawing/2014/main" id="{00000000-0008-0000-1000-00000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1" name="Group Box 770" descr="Group Box 5">
          <a:extLst>
            <a:ext uri="{FF2B5EF4-FFF2-40B4-BE49-F238E27FC236}">
              <a16:creationId xmlns:a16="http://schemas.microsoft.com/office/drawing/2014/main" id="{00000000-0008-0000-1000-00000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174</xdr:row>
      <xdr:rowOff>28440</xdr:rowOff>
    </xdr:from>
    <xdr:to>
      <xdr:col>7</xdr:col>
      <xdr:colOff>-363960</xdr:colOff>
      <xdr:row>175</xdr:row>
      <xdr:rowOff>0</xdr:rowOff>
    </xdr:to>
    <xdr:sp macro="" textlink="">
      <xdr:nvSpPr>
        <xdr:cNvPr id="772" name="Option Button 771">
          <a:extLst>
            <a:ext uri="{FF2B5EF4-FFF2-40B4-BE49-F238E27FC236}">
              <a16:creationId xmlns:a16="http://schemas.microsoft.com/office/drawing/2014/main" id="{00000000-0008-0000-1000-00000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3" name="Option Button 772">
          <a:extLst>
            <a:ext uri="{FF2B5EF4-FFF2-40B4-BE49-F238E27FC236}">
              <a16:creationId xmlns:a16="http://schemas.microsoft.com/office/drawing/2014/main" id="{00000000-0008-0000-1000-00000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4" name="Option Button 773">
          <a:extLst>
            <a:ext uri="{FF2B5EF4-FFF2-40B4-BE49-F238E27FC236}">
              <a16:creationId xmlns:a16="http://schemas.microsoft.com/office/drawing/2014/main" id="{00000000-0008-0000-1000-00000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5" name="Option Button 774">
          <a:extLst>
            <a:ext uri="{FF2B5EF4-FFF2-40B4-BE49-F238E27FC236}">
              <a16:creationId xmlns:a16="http://schemas.microsoft.com/office/drawing/2014/main" id="{00000000-0008-0000-1000-00000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6" name="Group Box 775" descr="Group Box 5">
          <a:extLst>
            <a:ext uri="{FF2B5EF4-FFF2-40B4-BE49-F238E27FC236}">
              <a16:creationId xmlns:a16="http://schemas.microsoft.com/office/drawing/2014/main" id="{00000000-0008-0000-1000-00000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175</xdr:row>
      <xdr:rowOff>28440</xdr:rowOff>
    </xdr:from>
    <xdr:to>
      <xdr:col>7</xdr:col>
      <xdr:colOff>-363960</xdr:colOff>
      <xdr:row>176</xdr:row>
      <xdr:rowOff>0</xdr:rowOff>
    </xdr:to>
    <xdr:sp macro="" textlink="">
      <xdr:nvSpPr>
        <xdr:cNvPr id="777" name="Option Button 776">
          <a:extLst>
            <a:ext uri="{FF2B5EF4-FFF2-40B4-BE49-F238E27FC236}">
              <a16:creationId xmlns:a16="http://schemas.microsoft.com/office/drawing/2014/main" id="{00000000-0008-0000-1000-00000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8" name="Option Button 777">
          <a:extLst>
            <a:ext uri="{FF2B5EF4-FFF2-40B4-BE49-F238E27FC236}">
              <a16:creationId xmlns:a16="http://schemas.microsoft.com/office/drawing/2014/main" id="{00000000-0008-0000-1000-00000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79" name="Option Button 778">
          <a:extLst>
            <a:ext uri="{FF2B5EF4-FFF2-40B4-BE49-F238E27FC236}">
              <a16:creationId xmlns:a16="http://schemas.microsoft.com/office/drawing/2014/main" id="{00000000-0008-0000-1000-00000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0" name="Option Button 779">
          <a:extLst>
            <a:ext uri="{FF2B5EF4-FFF2-40B4-BE49-F238E27FC236}">
              <a16:creationId xmlns:a16="http://schemas.microsoft.com/office/drawing/2014/main" id="{00000000-0008-0000-1000-00000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1" name="Group Box 780" descr="Group Box 5">
          <a:extLst>
            <a:ext uri="{FF2B5EF4-FFF2-40B4-BE49-F238E27FC236}">
              <a16:creationId xmlns:a16="http://schemas.microsoft.com/office/drawing/2014/main" id="{00000000-0008-0000-1000-00000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176</xdr:row>
      <xdr:rowOff>28440</xdr:rowOff>
    </xdr:from>
    <xdr:to>
      <xdr:col>7</xdr:col>
      <xdr:colOff>-363960</xdr:colOff>
      <xdr:row>177</xdr:row>
      <xdr:rowOff>0</xdr:rowOff>
    </xdr:to>
    <xdr:sp macro="" textlink="">
      <xdr:nvSpPr>
        <xdr:cNvPr id="782" name="Option Button 781">
          <a:extLst>
            <a:ext uri="{FF2B5EF4-FFF2-40B4-BE49-F238E27FC236}">
              <a16:creationId xmlns:a16="http://schemas.microsoft.com/office/drawing/2014/main" id="{00000000-0008-0000-1000-00000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3" name="Option Button 782">
          <a:extLst>
            <a:ext uri="{FF2B5EF4-FFF2-40B4-BE49-F238E27FC236}">
              <a16:creationId xmlns:a16="http://schemas.microsoft.com/office/drawing/2014/main" id="{00000000-0008-0000-1000-00000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4" name="Option Button 783">
          <a:extLst>
            <a:ext uri="{FF2B5EF4-FFF2-40B4-BE49-F238E27FC236}">
              <a16:creationId xmlns:a16="http://schemas.microsoft.com/office/drawing/2014/main" id="{00000000-0008-0000-1000-00001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5" name="Option Button 784">
          <a:extLst>
            <a:ext uri="{FF2B5EF4-FFF2-40B4-BE49-F238E27FC236}">
              <a16:creationId xmlns:a16="http://schemas.microsoft.com/office/drawing/2014/main" id="{00000000-0008-0000-1000-00001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6" name="Group Box 785" descr="Group Box 5">
          <a:extLst>
            <a:ext uri="{FF2B5EF4-FFF2-40B4-BE49-F238E27FC236}">
              <a16:creationId xmlns:a16="http://schemas.microsoft.com/office/drawing/2014/main" id="{00000000-0008-0000-1000-00001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177</xdr:row>
      <xdr:rowOff>28440</xdr:rowOff>
    </xdr:from>
    <xdr:to>
      <xdr:col>7</xdr:col>
      <xdr:colOff>-363960</xdr:colOff>
      <xdr:row>178</xdr:row>
      <xdr:rowOff>0</xdr:rowOff>
    </xdr:to>
    <xdr:sp macro="" textlink="">
      <xdr:nvSpPr>
        <xdr:cNvPr id="787" name="Option Button 786">
          <a:extLst>
            <a:ext uri="{FF2B5EF4-FFF2-40B4-BE49-F238E27FC236}">
              <a16:creationId xmlns:a16="http://schemas.microsoft.com/office/drawing/2014/main" id="{00000000-0008-0000-1000-00001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8" name="Option Button 787">
          <a:extLst>
            <a:ext uri="{FF2B5EF4-FFF2-40B4-BE49-F238E27FC236}">
              <a16:creationId xmlns:a16="http://schemas.microsoft.com/office/drawing/2014/main" id="{00000000-0008-0000-1000-00001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89" name="Option Button 788">
          <a:extLst>
            <a:ext uri="{FF2B5EF4-FFF2-40B4-BE49-F238E27FC236}">
              <a16:creationId xmlns:a16="http://schemas.microsoft.com/office/drawing/2014/main" id="{00000000-0008-0000-1000-00001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0" name="Option Button 789">
          <a:extLst>
            <a:ext uri="{FF2B5EF4-FFF2-40B4-BE49-F238E27FC236}">
              <a16:creationId xmlns:a16="http://schemas.microsoft.com/office/drawing/2014/main" id="{00000000-0008-0000-1000-00001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1" name="Group Box 790" descr="Group Box 5">
          <a:extLst>
            <a:ext uri="{FF2B5EF4-FFF2-40B4-BE49-F238E27FC236}">
              <a16:creationId xmlns:a16="http://schemas.microsoft.com/office/drawing/2014/main" id="{00000000-0008-0000-1000-00001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178</xdr:row>
      <xdr:rowOff>28440</xdr:rowOff>
    </xdr:from>
    <xdr:to>
      <xdr:col>7</xdr:col>
      <xdr:colOff>-363960</xdr:colOff>
      <xdr:row>179</xdr:row>
      <xdr:rowOff>0</xdr:rowOff>
    </xdr:to>
    <xdr:sp macro="" textlink="">
      <xdr:nvSpPr>
        <xdr:cNvPr id="792" name="Option Button 791">
          <a:extLst>
            <a:ext uri="{FF2B5EF4-FFF2-40B4-BE49-F238E27FC236}">
              <a16:creationId xmlns:a16="http://schemas.microsoft.com/office/drawing/2014/main" id="{00000000-0008-0000-1000-00001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3" name="Option Button 792">
          <a:extLst>
            <a:ext uri="{FF2B5EF4-FFF2-40B4-BE49-F238E27FC236}">
              <a16:creationId xmlns:a16="http://schemas.microsoft.com/office/drawing/2014/main" id="{00000000-0008-0000-1000-00001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4" name="Option Button 793">
          <a:extLst>
            <a:ext uri="{FF2B5EF4-FFF2-40B4-BE49-F238E27FC236}">
              <a16:creationId xmlns:a16="http://schemas.microsoft.com/office/drawing/2014/main" id="{00000000-0008-0000-1000-00001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5" name="Option Button 794">
          <a:extLst>
            <a:ext uri="{FF2B5EF4-FFF2-40B4-BE49-F238E27FC236}">
              <a16:creationId xmlns:a16="http://schemas.microsoft.com/office/drawing/2014/main" id="{00000000-0008-0000-1000-00001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6" name="Group Box 795" descr="Group Box 5">
          <a:extLst>
            <a:ext uri="{FF2B5EF4-FFF2-40B4-BE49-F238E27FC236}">
              <a16:creationId xmlns:a16="http://schemas.microsoft.com/office/drawing/2014/main" id="{00000000-0008-0000-1000-00001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179</xdr:row>
      <xdr:rowOff>28440</xdr:rowOff>
    </xdr:from>
    <xdr:to>
      <xdr:col>7</xdr:col>
      <xdr:colOff>-363960</xdr:colOff>
      <xdr:row>180</xdr:row>
      <xdr:rowOff>0</xdr:rowOff>
    </xdr:to>
    <xdr:sp macro="" textlink="">
      <xdr:nvSpPr>
        <xdr:cNvPr id="797" name="Option Button 796">
          <a:extLst>
            <a:ext uri="{FF2B5EF4-FFF2-40B4-BE49-F238E27FC236}">
              <a16:creationId xmlns:a16="http://schemas.microsoft.com/office/drawing/2014/main" id="{00000000-0008-0000-1000-00001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8" name="Option Button 797">
          <a:extLst>
            <a:ext uri="{FF2B5EF4-FFF2-40B4-BE49-F238E27FC236}">
              <a16:creationId xmlns:a16="http://schemas.microsoft.com/office/drawing/2014/main" id="{00000000-0008-0000-1000-00001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799" name="Option Button 798">
          <a:extLst>
            <a:ext uri="{FF2B5EF4-FFF2-40B4-BE49-F238E27FC236}">
              <a16:creationId xmlns:a16="http://schemas.microsoft.com/office/drawing/2014/main" id="{00000000-0008-0000-1000-00001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0" name="Option Button 799">
          <a:extLst>
            <a:ext uri="{FF2B5EF4-FFF2-40B4-BE49-F238E27FC236}">
              <a16:creationId xmlns:a16="http://schemas.microsoft.com/office/drawing/2014/main" id="{00000000-0008-0000-1000-00002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1" name="Group Box 800" descr="Group Box 5">
          <a:extLst>
            <a:ext uri="{FF2B5EF4-FFF2-40B4-BE49-F238E27FC236}">
              <a16:creationId xmlns:a16="http://schemas.microsoft.com/office/drawing/2014/main" id="{00000000-0008-0000-1000-00002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180</xdr:row>
      <xdr:rowOff>28440</xdr:rowOff>
    </xdr:from>
    <xdr:to>
      <xdr:col>7</xdr:col>
      <xdr:colOff>-363960</xdr:colOff>
      <xdr:row>181</xdr:row>
      <xdr:rowOff>0</xdr:rowOff>
    </xdr:to>
    <xdr:sp macro="" textlink="">
      <xdr:nvSpPr>
        <xdr:cNvPr id="802" name="Option Button 801">
          <a:extLst>
            <a:ext uri="{FF2B5EF4-FFF2-40B4-BE49-F238E27FC236}">
              <a16:creationId xmlns:a16="http://schemas.microsoft.com/office/drawing/2014/main" id="{00000000-0008-0000-1000-00002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3" name="Option Button 802">
          <a:extLst>
            <a:ext uri="{FF2B5EF4-FFF2-40B4-BE49-F238E27FC236}">
              <a16:creationId xmlns:a16="http://schemas.microsoft.com/office/drawing/2014/main" id="{00000000-0008-0000-1000-00002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4" name="Option Button 803">
          <a:extLst>
            <a:ext uri="{FF2B5EF4-FFF2-40B4-BE49-F238E27FC236}">
              <a16:creationId xmlns:a16="http://schemas.microsoft.com/office/drawing/2014/main" id="{00000000-0008-0000-1000-00002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5" name="Option Button 804">
          <a:extLst>
            <a:ext uri="{FF2B5EF4-FFF2-40B4-BE49-F238E27FC236}">
              <a16:creationId xmlns:a16="http://schemas.microsoft.com/office/drawing/2014/main" id="{00000000-0008-0000-1000-00002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6" name="Group Box 805" descr="Group Box 5">
          <a:extLst>
            <a:ext uri="{FF2B5EF4-FFF2-40B4-BE49-F238E27FC236}">
              <a16:creationId xmlns:a16="http://schemas.microsoft.com/office/drawing/2014/main" id="{00000000-0008-0000-1000-00002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181</xdr:row>
      <xdr:rowOff>28440</xdr:rowOff>
    </xdr:from>
    <xdr:to>
      <xdr:col>7</xdr:col>
      <xdr:colOff>-363960</xdr:colOff>
      <xdr:row>182</xdr:row>
      <xdr:rowOff>0</xdr:rowOff>
    </xdr:to>
    <xdr:sp macro="" textlink="">
      <xdr:nvSpPr>
        <xdr:cNvPr id="807" name="Option Button 806">
          <a:extLst>
            <a:ext uri="{FF2B5EF4-FFF2-40B4-BE49-F238E27FC236}">
              <a16:creationId xmlns:a16="http://schemas.microsoft.com/office/drawing/2014/main" id="{00000000-0008-0000-1000-00002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8" name="Option Button 807">
          <a:extLst>
            <a:ext uri="{FF2B5EF4-FFF2-40B4-BE49-F238E27FC236}">
              <a16:creationId xmlns:a16="http://schemas.microsoft.com/office/drawing/2014/main" id="{00000000-0008-0000-1000-00002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09" name="Option Button 808">
          <a:extLst>
            <a:ext uri="{FF2B5EF4-FFF2-40B4-BE49-F238E27FC236}">
              <a16:creationId xmlns:a16="http://schemas.microsoft.com/office/drawing/2014/main" id="{00000000-0008-0000-1000-00002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0" name="Option Button 809">
          <a:extLst>
            <a:ext uri="{FF2B5EF4-FFF2-40B4-BE49-F238E27FC236}">
              <a16:creationId xmlns:a16="http://schemas.microsoft.com/office/drawing/2014/main" id="{00000000-0008-0000-1000-00002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1" name="Group Box 810" descr="Group Box 5">
          <a:extLst>
            <a:ext uri="{FF2B5EF4-FFF2-40B4-BE49-F238E27FC236}">
              <a16:creationId xmlns:a16="http://schemas.microsoft.com/office/drawing/2014/main" id="{00000000-0008-0000-1000-00002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182</xdr:row>
      <xdr:rowOff>28440</xdr:rowOff>
    </xdr:from>
    <xdr:to>
      <xdr:col>7</xdr:col>
      <xdr:colOff>-363960</xdr:colOff>
      <xdr:row>183</xdr:row>
      <xdr:rowOff>0</xdr:rowOff>
    </xdr:to>
    <xdr:sp macro="" textlink="">
      <xdr:nvSpPr>
        <xdr:cNvPr id="812" name="Option Button 811">
          <a:extLst>
            <a:ext uri="{FF2B5EF4-FFF2-40B4-BE49-F238E27FC236}">
              <a16:creationId xmlns:a16="http://schemas.microsoft.com/office/drawing/2014/main" id="{00000000-0008-0000-1000-00002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3" name="Option Button 812">
          <a:extLst>
            <a:ext uri="{FF2B5EF4-FFF2-40B4-BE49-F238E27FC236}">
              <a16:creationId xmlns:a16="http://schemas.microsoft.com/office/drawing/2014/main" id="{00000000-0008-0000-1000-00002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4" name="Option Button 813">
          <a:extLst>
            <a:ext uri="{FF2B5EF4-FFF2-40B4-BE49-F238E27FC236}">
              <a16:creationId xmlns:a16="http://schemas.microsoft.com/office/drawing/2014/main" id="{00000000-0008-0000-1000-00002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5" name="Option Button 814">
          <a:extLst>
            <a:ext uri="{FF2B5EF4-FFF2-40B4-BE49-F238E27FC236}">
              <a16:creationId xmlns:a16="http://schemas.microsoft.com/office/drawing/2014/main" id="{00000000-0008-0000-1000-00002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6" name="Group Box 815" descr="Group Box 5">
          <a:extLst>
            <a:ext uri="{FF2B5EF4-FFF2-40B4-BE49-F238E27FC236}">
              <a16:creationId xmlns:a16="http://schemas.microsoft.com/office/drawing/2014/main" id="{00000000-0008-0000-1000-00003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183</xdr:row>
      <xdr:rowOff>28440</xdr:rowOff>
    </xdr:from>
    <xdr:to>
      <xdr:col>7</xdr:col>
      <xdr:colOff>-363960</xdr:colOff>
      <xdr:row>184</xdr:row>
      <xdr:rowOff>0</xdr:rowOff>
    </xdr:to>
    <xdr:sp macro="" textlink="">
      <xdr:nvSpPr>
        <xdr:cNvPr id="817" name="Option Button 816">
          <a:extLst>
            <a:ext uri="{FF2B5EF4-FFF2-40B4-BE49-F238E27FC236}">
              <a16:creationId xmlns:a16="http://schemas.microsoft.com/office/drawing/2014/main" id="{00000000-0008-0000-1000-00003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8" name="Option Button 817">
          <a:extLst>
            <a:ext uri="{FF2B5EF4-FFF2-40B4-BE49-F238E27FC236}">
              <a16:creationId xmlns:a16="http://schemas.microsoft.com/office/drawing/2014/main" id="{00000000-0008-0000-1000-00003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19" name="Option Button 818">
          <a:extLst>
            <a:ext uri="{FF2B5EF4-FFF2-40B4-BE49-F238E27FC236}">
              <a16:creationId xmlns:a16="http://schemas.microsoft.com/office/drawing/2014/main" id="{00000000-0008-0000-1000-00003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0" name="Option Button 819">
          <a:extLst>
            <a:ext uri="{FF2B5EF4-FFF2-40B4-BE49-F238E27FC236}">
              <a16:creationId xmlns:a16="http://schemas.microsoft.com/office/drawing/2014/main" id="{00000000-0008-0000-1000-00003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1" name="Group Box 820" descr="Group Box 5">
          <a:extLst>
            <a:ext uri="{FF2B5EF4-FFF2-40B4-BE49-F238E27FC236}">
              <a16:creationId xmlns:a16="http://schemas.microsoft.com/office/drawing/2014/main" id="{00000000-0008-0000-1000-00003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184</xdr:row>
      <xdr:rowOff>28440</xdr:rowOff>
    </xdr:from>
    <xdr:to>
      <xdr:col>7</xdr:col>
      <xdr:colOff>-363960</xdr:colOff>
      <xdr:row>185</xdr:row>
      <xdr:rowOff>0</xdr:rowOff>
    </xdr:to>
    <xdr:sp macro="" textlink="">
      <xdr:nvSpPr>
        <xdr:cNvPr id="822" name="Option Button 821">
          <a:extLst>
            <a:ext uri="{FF2B5EF4-FFF2-40B4-BE49-F238E27FC236}">
              <a16:creationId xmlns:a16="http://schemas.microsoft.com/office/drawing/2014/main" id="{00000000-0008-0000-1000-00003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3" name="Option Button 822">
          <a:extLst>
            <a:ext uri="{FF2B5EF4-FFF2-40B4-BE49-F238E27FC236}">
              <a16:creationId xmlns:a16="http://schemas.microsoft.com/office/drawing/2014/main" id="{00000000-0008-0000-1000-00003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4" name="Option Button 823">
          <a:extLst>
            <a:ext uri="{FF2B5EF4-FFF2-40B4-BE49-F238E27FC236}">
              <a16:creationId xmlns:a16="http://schemas.microsoft.com/office/drawing/2014/main" id="{00000000-0008-0000-1000-00003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5" name="Option Button 824">
          <a:extLst>
            <a:ext uri="{FF2B5EF4-FFF2-40B4-BE49-F238E27FC236}">
              <a16:creationId xmlns:a16="http://schemas.microsoft.com/office/drawing/2014/main" id="{00000000-0008-0000-1000-00003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6" name="Group Box 825" descr="Group Box 5">
          <a:extLst>
            <a:ext uri="{FF2B5EF4-FFF2-40B4-BE49-F238E27FC236}">
              <a16:creationId xmlns:a16="http://schemas.microsoft.com/office/drawing/2014/main" id="{00000000-0008-0000-1000-00003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185</xdr:row>
      <xdr:rowOff>28440</xdr:rowOff>
    </xdr:from>
    <xdr:to>
      <xdr:col>7</xdr:col>
      <xdr:colOff>-363960</xdr:colOff>
      <xdr:row>186</xdr:row>
      <xdr:rowOff>0</xdr:rowOff>
    </xdr:to>
    <xdr:sp macro="" textlink="">
      <xdr:nvSpPr>
        <xdr:cNvPr id="827" name="Option Button 826">
          <a:extLst>
            <a:ext uri="{FF2B5EF4-FFF2-40B4-BE49-F238E27FC236}">
              <a16:creationId xmlns:a16="http://schemas.microsoft.com/office/drawing/2014/main" id="{00000000-0008-0000-1000-00003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8" name="Option Button 827">
          <a:extLst>
            <a:ext uri="{FF2B5EF4-FFF2-40B4-BE49-F238E27FC236}">
              <a16:creationId xmlns:a16="http://schemas.microsoft.com/office/drawing/2014/main" id="{00000000-0008-0000-1000-00003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29" name="Option Button 828">
          <a:extLst>
            <a:ext uri="{FF2B5EF4-FFF2-40B4-BE49-F238E27FC236}">
              <a16:creationId xmlns:a16="http://schemas.microsoft.com/office/drawing/2014/main" id="{00000000-0008-0000-1000-00003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0" name="Option Button 829">
          <a:extLst>
            <a:ext uri="{FF2B5EF4-FFF2-40B4-BE49-F238E27FC236}">
              <a16:creationId xmlns:a16="http://schemas.microsoft.com/office/drawing/2014/main" id="{00000000-0008-0000-1000-00003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1" name="Group Box 830" descr="Group Box 5">
          <a:extLst>
            <a:ext uri="{FF2B5EF4-FFF2-40B4-BE49-F238E27FC236}">
              <a16:creationId xmlns:a16="http://schemas.microsoft.com/office/drawing/2014/main" id="{00000000-0008-0000-1000-00003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186</xdr:row>
      <xdr:rowOff>28440</xdr:rowOff>
    </xdr:from>
    <xdr:to>
      <xdr:col>7</xdr:col>
      <xdr:colOff>-363960</xdr:colOff>
      <xdr:row>187</xdr:row>
      <xdr:rowOff>0</xdr:rowOff>
    </xdr:to>
    <xdr:sp macro="" textlink="">
      <xdr:nvSpPr>
        <xdr:cNvPr id="832" name="Option Button 831">
          <a:extLst>
            <a:ext uri="{FF2B5EF4-FFF2-40B4-BE49-F238E27FC236}">
              <a16:creationId xmlns:a16="http://schemas.microsoft.com/office/drawing/2014/main" id="{00000000-0008-0000-1000-00004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3" name="Option Button 832">
          <a:extLst>
            <a:ext uri="{FF2B5EF4-FFF2-40B4-BE49-F238E27FC236}">
              <a16:creationId xmlns:a16="http://schemas.microsoft.com/office/drawing/2014/main" id="{00000000-0008-0000-1000-00004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4" name="Option Button 833">
          <a:extLst>
            <a:ext uri="{FF2B5EF4-FFF2-40B4-BE49-F238E27FC236}">
              <a16:creationId xmlns:a16="http://schemas.microsoft.com/office/drawing/2014/main" id="{00000000-0008-0000-1000-00004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5" name="Option Button 834">
          <a:extLst>
            <a:ext uri="{FF2B5EF4-FFF2-40B4-BE49-F238E27FC236}">
              <a16:creationId xmlns:a16="http://schemas.microsoft.com/office/drawing/2014/main" id="{00000000-0008-0000-1000-00004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6" name="Group Box 835" descr="Group Box 5">
          <a:extLst>
            <a:ext uri="{FF2B5EF4-FFF2-40B4-BE49-F238E27FC236}">
              <a16:creationId xmlns:a16="http://schemas.microsoft.com/office/drawing/2014/main" id="{00000000-0008-0000-1000-00004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187</xdr:row>
      <xdr:rowOff>28440</xdr:rowOff>
    </xdr:from>
    <xdr:to>
      <xdr:col>7</xdr:col>
      <xdr:colOff>-363960</xdr:colOff>
      <xdr:row>188</xdr:row>
      <xdr:rowOff>0</xdr:rowOff>
    </xdr:to>
    <xdr:sp macro="" textlink="">
      <xdr:nvSpPr>
        <xdr:cNvPr id="837" name="Option Button 836">
          <a:extLst>
            <a:ext uri="{FF2B5EF4-FFF2-40B4-BE49-F238E27FC236}">
              <a16:creationId xmlns:a16="http://schemas.microsoft.com/office/drawing/2014/main" id="{00000000-0008-0000-1000-00004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8" name="Option Button 837">
          <a:extLst>
            <a:ext uri="{FF2B5EF4-FFF2-40B4-BE49-F238E27FC236}">
              <a16:creationId xmlns:a16="http://schemas.microsoft.com/office/drawing/2014/main" id="{00000000-0008-0000-1000-00004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39" name="Option Button 838">
          <a:extLst>
            <a:ext uri="{FF2B5EF4-FFF2-40B4-BE49-F238E27FC236}">
              <a16:creationId xmlns:a16="http://schemas.microsoft.com/office/drawing/2014/main" id="{00000000-0008-0000-1000-00004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0" name="Option Button 839">
          <a:extLst>
            <a:ext uri="{FF2B5EF4-FFF2-40B4-BE49-F238E27FC236}">
              <a16:creationId xmlns:a16="http://schemas.microsoft.com/office/drawing/2014/main" id="{00000000-0008-0000-1000-00004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1" name="Group Box 840" descr="Group Box 5">
          <a:extLst>
            <a:ext uri="{FF2B5EF4-FFF2-40B4-BE49-F238E27FC236}">
              <a16:creationId xmlns:a16="http://schemas.microsoft.com/office/drawing/2014/main" id="{00000000-0008-0000-1000-00004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188</xdr:row>
      <xdr:rowOff>28440</xdr:rowOff>
    </xdr:from>
    <xdr:to>
      <xdr:col>7</xdr:col>
      <xdr:colOff>-363960</xdr:colOff>
      <xdr:row>189</xdr:row>
      <xdr:rowOff>0</xdr:rowOff>
    </xdr:to>
    <xdr:sp macro="" textlink="">
      <xdr:nvSpPr>
        <xdr:cNvPr id="842" name="Option Button 841">
          <a:extLst>
            <a:ext uri="{FF2B5EF4-FFF2-40B4-BE49-F238E27FC236}">
              <a16:creationId xmlns:a16="http://schemas.microsoft.com/office/drawing/2014/main" id="{00000000-0008-0000-1000-00004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3" name="Option Button 842">
          <a:extLst>
            <a:ext uri="{FF2B5EF4-FFF2-40B4-BE49-F238E27FC236}">
              <a16:creationId xmlns:a16="http://schemas.microsoft.com/office/drawing/2014/main" id="{00000000-0008-0000-1000-00004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4" name="Option Button 843">
          <a:extLst>
            <a:ext uri="{FF2B5EF4-FFF2-40B4-BE49-F238E27FC236}">
              <a16:creationId xmlns:a16="http://schemas.microsoft.com/office/drawing/2014/main" id="{00000000-0008-0000-1000-00004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5" name="Option Button 844">
          <a:extLst>
            <a:ext uri="{FF2B5EF4-FFF2-40B4-BE49-F238E27FC236}">
              <a16:creationId xmlns:a16="http://schemas.microsoft.com/office/drawing/2014/main" id="{00000000-0008-0000-1000-00004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6" name="Group Box 845" descr="Group Box 5">
          <a:extLst>
            <a:ext uri="{FF2B5EF4-FFF2-40B4-BE49-F238E27FC236}">
              <a16:creationId xmlns:a16="http://schemas.microsoft.com/office/drawing/2014/main" id="{00000000-0008-0000-1000-00004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189</xdr:row>
      <xdr:rowOff>28440</xdr:rowOff>
    </xdr:from>
    <xdr:to>
      <xdr:col>7</xdr:col>
      <xdr:colOff>-363960</xdr:colOff>
      <xdr:row>190</xdr:row>
      <xdr:rowOff>0</xdr:rowOff>
    </xdr:to>
    <xdr:sp macro="" textlink="">
      <xdr:nvSpPr>
        <xdr:cNvPr id="847" name="Option Button 846">
          <a:extLst>
            <a:ext uri="{FF2B5EF4-FFF2-40B4-BE49-F238E27FC236}">
              <a16:creationId xmlns:a16="http://schemas.microsoft.com/office/drawing/2014/main" id="{00000000-0008-0000-1000-00004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8" name="Option Button 847">
          <a:extLst>
            <a:ext uri="{FF2B5EF4-FFF2-40B4-BE49-F238E27FC236}">
              <a16:creationId xmlns:a16="http://schemas.microsoft.com/office/drawing/2014/main" id="{00000000-0008-0000-1000-00005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49" name="Option Button 848">
          <a:extLst>
            <a:ext uri="{FF2B5EF4-FFF2-40B4-BE49-F238E27FC236}">
              <a16:creationId xmlns:a16="http://schemas.microsoft.com/office/drawing/2014/main" id="{00000000-0008-0000-1000-00005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0" name="Option Button 849">
          <a:extLst>
            <a:ext uri="{FF2B5EF4-FFF2-40B4-BE49-F238E27FC236}">
              <a16:creationId xmlns:a16="http://schemas.microsoft.com/office/drawing/2014/main" id="{00000000-0008-0000-1000-00005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1" name="Group Box 850" descr="Group Box 5">
          <a:extLst>
            <a:ext uri="{FF2B5EF4-FFF2-40B4-BE49-F238E27FC236}">
              <a16:creationId xmlns:a16="http://schemas.microsoft.com/office/drawing/2014/main" id="{00000000-0008-0000-1000-00005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190</xdr:row>
      <xdr:rowOff>28440</xdr:rowOff>
    </xdr:from>
    <xdr:to>
      <xdr:col>7</xdr:col>
      <xdr:colOff>-363960</xdr:colOff>
      <xdr:row>191</xdr:row>
      <xdr:rowOff>0</xdr:rowOff>
    </xdr:to>
    <xdr:sp macro="" textlink="">
      <xdr:nvSpPr>
        <xdr:cNvPr id="852" name="Option Button 851">
          <a:extLst>
            <a:ext uri="{FF2B5EF4-FFF2-40B4-BE49-F238E27FC236}">
              <a16:creationId xmlns:a16="http://schemas.microsoft.com/office/drawing/2014/main" id="{00000000-0008-0000-1000-00005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3" name="Option Button 852">
          <a:extLst>
            <a:ext uri="{FF2B5EF4-FFF2-40B4-BE49-F238E27FC236}">
              <a16:creationId xmlns:a16="http://schemas.microsoft.com/office/drawing/2014/main" id="{00000000-0008-0000-1000-00005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4" name="Option Button 853">
          <a:extLst>
            <a:ext uri="{FF2B5EF4-FFF2-40B4-BE49-F238E27FC236}">
              <a16:creationId xmlns:a16="http://schemas.microsoft.com/office/drawing/2014/main" id="{00000000-0008-0000-1000-00005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5" name="Option Button 854">
          <a:extLst>
            <a:ext uri="{FF2B5EF4-FFF2-40B4-BE49-F238E27FC236}">
              <a16:creationId xmlns:a16="http://schemas.microsoft.com/office/drawing/2014/main" id="{00000000-0008-0000-1000-00005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6" name="Group Box 855" descr="Group Box 5">
          <a:extLst>
            <a:ext uri="{FF2B5EF4-FFF2-40B4-BE49-F238E27FC236}">
              <a16:creationId xmlns:a16="http://schemas.microsoft.com/office/drawing/2014/main" id="{00000000-0008-0000-1000-00005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191</xdr:row>
      <xdr:rowOff>28440</xdr:rowOff>
    </xdr:from>
    <xdr:to>
      <xdr:col>7</xdr:col>
      <xdr:colOff>-363960</xdr:colOff>
      <xdr:row>192</xdr:row>
      <xdr:rowOff>0</xdr:rowOff>
    </xdr:to>
    <xdr:sp macro="" textlink="">
      <xdr:nvSpPr>
        <xdr:cNvPr id="857" name="Option Button 856">
          <a:extLst>
            <a:ext uri="{FF2B5EF4-FFF2-40B4-BE49-F238E27FC236}">
              <a16:creationId xmlns:a16="http://schemas.microsoft.com/office/drawing/2014/main" id="{00000000-0008-0000-1000-00005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8" name="Option Button 857">
          <a:extLst>
            <a:ext uri="{FF2B5EF4-FFF2-40B4-BE49-F238E27FC236}">
              <a16:creationId xmlns:a16="http://schemas.microsoft.com/office/drawing/2014/main" id="{00000000-0008-0000-1000-00005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59" name="Option Button 858">
          <a:extLst>
            <a:ext uri="{FF2B5EF4-FFF2-40B4-BE49-F238E27FC236}">
              <a16:creationId xmlns:a16="http://schemas.microsoft.com/office/drawing/2014/main" id="{00000000-0008-0000-1000-00005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0" name="Option Button 859">
          <a:extLst>
            <a:ext uri="{FF2B5EF4-FFF2-40B4-BE49-F238E27FC236}">
              <a16:creationId xmlns:a16="http://schemas.microsoft.com/office/drawing/2014/main" id="{00000000-0008-0000-1000-00005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1" name="Group Box 860" descr="Group Box 5">
          <a:extLst>
            <a:ext uri="{FF2B5EF4-FFF2-40B4-BE49-F238E27FC236}">
              <a16:creationId xmlns:a16="http://schemas.microsoft.com/office/drawing/2014/main" id="{00000000-0008-0000-1000-00005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192</xdr:row>
      <xdr:rowOff>28440</xdr:rowOff>
    </xdr:from>
    <xdr:to>
      <xdr:col>7</xdr:col>
      <xdr:colOff>-363960</xdr:colOff>
      <xdr:row>193</xdr:row>
      <xdr:rowOff>0</xdr:rowOff>
    </xdr:to>
    <xdr:sp macro="" textlink="">
      <xdr:nvSpPr>
        <xdr:cNvPr id="862" name="Option Button 861">
          <a:extLst>
            <a:ext uri="{FF2B5EF4-FFF2-40B4-BE49-F238E27FC236}">
              <a16:creationId xmlns:a16="http://schemas.microsoft.com/office/drawing/2014/main" id="{00000000-0008-0000-1000-00005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3" name="Option Button 862">
          <a:extLst>
            <a:ext uri="{FF2B5EF4-FFF2-40B4-BE49-F238E27FC236}">
              <a16:creationId xmlns:a16="http://schemas.microsoft.com/office/drawing/2014/main" id="{00000000-0008-0000-1000-00005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4" name="Option Button 863">
          <a:extLst>
            <a:ext uri="{FF2B5EF4-FFF2-40B4-BE49-F238E27FC236}">
              <a16:creationId xmlns:a16="http://schemas.microsoft.com/office/drawing/2014/main" id="{00000000-0008-0000-1000-00006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5" name="Option Button 864">
          <a:extLst>
            <a:ext uri="{FF2B5EF4-FFF2-40B4-BE49-F238E27FC236}">
              <a16:creationId xmlns:a16="http://schemas.microsoft.com/office/drawing/2014/main" id="{00000000-0008-0000-1000-00006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6" name="Group Box 865" descr="Group Box 5">
          <a:extLst>
            <a:ext uri="{FF2B5EF4-FFF2-40B4-BE49-F238E27FC236}">
              <a16:creationId xmlns:a16="http://schemas.microsoft.com/office/drawing/2014/main" id="{00000000-0008-0000-1000-00006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193</xdr:row>
      <xdr:rowOff>28440</xdr:rowOff>
    </xdr:from>
    <xdr:to>
      <xdr:col>7</xdr:col>
      <xdr:colOff>-363960</xdr:colOff>
      <xdr:row>194</xdr:row>
      <xdr:rowOff>0</xdr:rowOff>
    </xdr:to>
    <xdr:sp macro="" textlink="">
      <xdr:nvSpPr>
        <xdr:cNvPr id="867" name="Option Button 866">
          <a:extLst>
            <a:ext uri="{FF2B5EF4-FFF2-40B4-BE49-F238E27FC236}">
              <a16:creationId xmlns:a16="http://schemas.microsoft.com/office/drawing/2014/main" id="{00000000-0008-0000-1000-00006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8" name="Option Button 867">
          <a:extLst>
            <a:ext uri="{FF2B5EF4-FFF2-40B4-BE49-F238E27FC236}">
              <a16:creationId xmlns:a16="http://schemas.microsoft.com/office/drawing/2014/main" id="{00000000-0008-0000-1000-00006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69" name="Option Button 868">
          <a:extLst>
            <a:ext uri="{FF2B5EF4-FFF2-40B4-BE49-F238E27FC236}">
              <a16:creationId xmlns:a16="http://schemas.microsoft.com/office/drawing/2014/main" id="{00000000-0008-0000-1000-00006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0" name="Option Button 869">
          <a:extLst>
            <a:ext uri="{FF2B5EF4-FFF2-40B4-BE49-F238E27FC236}">
              <a16:creationId xmlns:a16="http://schemas.microsoft.com/office/drawing/2014/main" id="{00000000-0008-0000-1000-00006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1" name="Group Box 870" descr="Group Box 5">
          <a:extLst>
            <a:ext uri="{FF2B5EF4-FFF2-40B4-BE49-F238E27FC236}">
              <a16:creationId xmlns:a16="http://schemas.microsoft.com/office/drawing/2014/main" id="{00000000-0008-0000-1000-00006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194</xdr:row>
      <xdr:rowOff>28440</xdr:rowOff>
    </xdr:from>
    <xdr:to>
      <xdr:col>7</xdr:col>
      <xdr:colOff>-363960</xdr:colOff>
      <xdr:row>195</xdr:row>
      <xdr:rowOff>0</xdr:rowOff>
    </xdr:to>
    <xdr:sp macro="" textlink="">
      <xdr:nvSpPr>
        <xdr:cNvPr id="872" name="Option Button 871">
          <a:extLst>
            <a:ext uri="{FF2B5EF4-FFF2-40B4-BE49-F238E27FC236}">
              <a16:creationId xmlns:a16="http://schemas.microsoft.com/office/drawing/2014/main" id="{00000000-0008-0000-1000-00006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3" name="Option Button 872">
          <a:extLst>
            <a:ext uri="{FF2B5EF4-FFF2-40B4-BE49-F238E27FC236}">
              <a16:creationId xmlns:a16="http://schemas.microsoft.com/office/drawing/2014/main" id="{00000000-0008-0000-1000-00006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4" name="Option Button 873">
          <a:extLst>
            <a:ext uri="{FF2B5EF4-FFF2-40B4-BE49-F238E27FC236}">
              <a16:creationId xmlns:a16="http://schemas.microsoft.com/office/drawing/2014/main" id="{00000000-0008-0000-1000-00006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5" name="Option Button 874">
          <a:extLst>
            <a:ext uri="{FF2B5EF4-FFF2-40B4-BE49-F238E27FC236}">
              <a16:creationId xmlns:a16="http://schemas.microsoft.com/office/drawing/2014/main" id="{00000000-0008-0000-1000-00006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6" name="Group Box 875" descr="Group Box 5">
          <a:extLst>
            <a:ext uri="{FF2B5EF4-FFF2-40B4-BE49-F238E27FC236}">
              <a16:creationId xmlns:a16="http://schemas.microsoft.com/office/drawing/2014/main" id="{00000000-0008-0000-1000-00006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195</xdr:row>
      <xdr:rowOff>28440</xdr:rowOff>
    </xdr:from>
    <xdr:to>
      <xdr:col>7</xdr:col>
      <xdr:colOff>-363960</xdr:colOff>
      <xdr:row>196</xdr:row>
      <xdr:rowOff>0</xdr:rowOff>
    </xdr:to>
    <xdr:sp macro="" textlink="">
      <xdr:nvSpPr>
        <xdr:cNvPr id="877" name="Option Button 876">
          <a:extLst>
            <a:ext uri="{FF2B5EF4-FFF2-40B4-BE49-F238E27FC236}">
              <a16:creationId xmlns:a16="http://schemas.microsoft.com/office/drawing/2014/main" id="{00000000-0008-0000-1000-00006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8" name="Option Button 877">
          <a:extLst>
            <a:ext uri="{FF2B5EF4-FFF2-40B4-BE49-F238E27FC236}">
              <a16:creationId xmlns:a16="http://schemas.microsoft.com/office/drawing/2014/main" id="{00000000-0008-0000-1000-00006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79" name="Option Button 878">
          <a:extLst>
            <a:ext uri="{FF2B5EF4-FFF2-40B4-BE49-F238E27FC236}">
              <a16:creationId xmlns:a16="http://schemas.microsoft.com/office/drawing/2014/main" id="{00000000-0008-0000-1000-00006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0" name="Option Button 879">
          <a:extLst>
            <a:ext uri="{FF2B5EF4-FFF2-40B4-BE49-F238E27FC236}">
              <a16:creationId xmlns:a16="http://schemas.microsoft.com/office/drawing/2014/main" id="{00000000-0008-0000-1000-00007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1" name="Group Box 880" descr="Group Box 5">
          <a:extLst>
            <a:ext uri="{FF2B5EF4-FFF2-40B4-BE49-F238E27FC236}">
              <a16:creationId xmlns:a16="http://schemas.microsoft.com/office/drawing/2014/main" id="{00000000-0008-0000-1000-00007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196</xdr:row>
      <xdr:rowOff>28440</xdr:rowOff>
    </xdr:from>
    <xdr:to>
      <xdr:col>7</xdr:col>
      <xdr:colOff>-363960</xdr:colOff>
      <xdr:row>197</xdr:row>
      <xdr:rowOff>0</xdr:rowOff>
    </xdr:to>
    <xdr:sp macro="" textlink="">
      <xdr:nvSpPr>
        <xdr:cNvPr id="882" name="Option Button 881">
          <a:extLst>
            <a:ext uri="{FF2B5EF4-FFF2-40B4-BE49-F238E27FC236}">
              <a16:creationId xmlns:a16="http://schemas.microsoft.com/office/drawing/2014/main" id="{00000000-0008-0000-1000-00007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3" name="Option Button 882">
          <a:extLst>
            <a:ext uri="{FF2B5EF4-FFF2-40B4-BE49-F238E27FC236}">
              <a16:creationId xmlns:a16="http://schemas.microsoft.com/office/drawing/2014/main" id="{00000000-0008-0000-1000-00007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4" name="Option Button 883">
          <a:extLst>
            <a:ext uri="{FF2B5EF4-FFF2-40B4-BE49-F238E27FC236}">
              <a16:creationId xmlns:a16="http://schemas.microsoft.com/office/drawing/2014/main" id="{00000000-0008-0000-1000-00007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5" name="Option Button 884">
          <a:extLst>
            <a:ext uri="{FF2B5EF4-FFF2-40B4-BE49-F238E27FC236}">
              <a16:creationId xmlns:a16="http://schemas.microsoft.com/office/drawing/2014/main" id="{00000000-0008-0000-1000-00007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6" name="Group Box 885" descr="Group Box 5">
          <a:extLst>
            <a:ext uri="{FF2B5EF4-FFF2-40B4-BE49-F238E27FC236}">
              <a16:creationId xmlns:a16="http://schemas.microsoft.com/office/drawing/2014/main" id="{00000000-0008-0000-1000-00007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197</xdr:row>
      <xdr:rowOff>28440</xdr:rowOff>
    </xdr:from>
    <xdr:to>
      <xdr:col>7</xdr:col>
      <xdr:colOff>-363960</xdr:colOff>
      <xdr:row>198</xdr:row>
      <xdr:rowOff>0</xdr:rowOff>
    </xdr:to>
    <xdr:sp macro="" textlink="">
      <xdr:nvSpPr>
        <xdr:cNvPr id="887" name="Option Button 886">
          <a:extLst>
            <a:ext uri="{FF2B5EF4-FFF2-40B4-BE49-F238E27FC236}">
              <a16:creationId xmlns:a16="http://schemas.microsoft.com/office/drawing/2014/main" id="{00000000-0008-0000-1000-00007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8" name="Option Button 887">
          <a:extLst>
            <a:ext uri="{FF2B5EF4-FFF2-40B4-BE49-F238E27FC236}">
              <a16:creationId xmlns:a16="http://schemas.microsoft.com/office/drawing/2014/main" id="{00000000-0008-0000-1000-00007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89" name="Option Button 888">
          <a:extLst>
            <a:ext uri="{FF2B5EF4-FFF2-40B4-BE49-F238E27FC236}">
              <a16:creationId xmlns:a16="http://schemas.microsoft.com/office/drawing/2014/main" id="{00000000-0008-0000-1000-00007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0" name="Option Button 889">
          <a:extLst>
            <a:ext uri="{FF2B5EF4-FFF2-40B4-BE49-F238E27FC236}">
              <a16:creationId xmlns:a16="http://schemas.microsoft.com/office/drawing/2014/main" id="{00000000-0008-0000-1000-00007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1" name="Group Box 890" descr="Group Box 5">
          <a:extLst>
            <a:ext uri="{FF2B5EF4-FFF2-40B4-BE49-F238E27FC236}">
              <a16:creationId xmlns:a16="http://schemas.microsoft.com/office/drawing/2014/main" id="{00000000-0008-0000-1000-00007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198</xdr:row>
      <xdr:rowOff>28440</xdr:rowOff>
    </xdr:from>
    <xdr:to>
      <xdr:col>7</xdr:col>
      <xdr:colOff>-363960</xdr:colOff>
      <xdr:row>199</xdr:row>
      <xdr:rowOff>0</xdr:rowOff>
    </xdr:to>
    <xdr:sp macro="" textlink="">
      <xdr:nvSpPr>
        <xdr:cNvPr id="892" name="Option Button 891">
          <a:extLst>
            <a:ext uri="{FF2B5EF4-FFF2-40B4-BE49-F238E27FC236}">
              <a16:creationId xmlns:a16="http://schemas.microsoft.com/office/drawing/2014/main" id="{00000000-0008-0000-1000-00007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3" name="Option Button 892">
          <a:extLst>
            <a:ext uri="{FF2B5EF4-FFF2-40B4-BE49-F238E27FC236}">
              <a16:creationId xmlns:a16="http://schemas.microsoft.com/office/drawing/2014/main" id="{00000000-0008-0000-1000-00007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4" name="Option Button 893">
          <a:extLst>
            <a:ext uri="{FF2B5EF4-FFF2-40B4-BE49-F238E27FC236}">
              <a16:creationId xmlns:a16="http://schemas.microsoft.com/office/drawing/2014/main" id="{00000000-0008-0000-1000-00007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5" name="Option Button 894">
          <a:extLst>
            <a:ext uri="{FF2B5EF4-FFF2-40B4-BE49-F238E27FC236}">
              <a16:creationId xmlns:a16="http://schemas.microsoft.com/office/drawing/2014/main" id="{00000000-0008-0000-1000-00007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6" name="Group Box 895" descr="Group Box 5">
          <a:extLst>
            <a:ext uri="{FF2B5EF4-FFF2-40B4-BE49-F238E27FC236}">
              <a16:creationId xmlns:a16="http://schemas.microsoft.com/office/drawing/2014/main" id="{00000000-0008-0000-1000-00008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199</xdr:row>
      <xdr:rowOff>28440</xdr:rowOff>
    </xdr:from>
    <xdr:to>
      <xdr:col>7</xdr:col>
      <xdr:colOff>-363960</xdr:colOff>
      <xdr:row>200</xdr:row>
      <xdr:rowOff>0</xdr:rowOff>
    </xdr:to>
    <xdr:sp macro="" textlink="">
      <xdr:nvSpPr>
        <xdr:cNvPr id="897" name="Option Button 896">
          <a:extLst>
            <a:ext uri="{FF2B5EF4-FFF2-40B4-BE49-F238E27FC236}">
              <a16:creationId xmlns:a16="http://schemas.microsoft.com/office/drawing/2014/main" id="{00000000-0008-0000-1000-00008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8" name="Option Button 897">
          <a:extLst>
            <a:ext uri="{FF2B5EF4-FFF2-40B4-BE49-F238E27FC236}">
              <a16:creationId xmlns:a16="http://schemas.microsoft.com/office/drawing/2014/main" id="{00000000-0008-0000-1000-00008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899" name="Option Button 898">
          <a:extLst>
            <a:ext uri="{FF2B5EF4-FFF2-40B4-BE49-F238E27FC236}">
              <a16:creationId xmlns:a16="http://schemas.microsoft.com/office/drawing/2014/main" id="{00000000-0008-0000-1000-00008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0" name="Option Button 899">
          <a:extLst>
            <a:ext uri="{FF2B5EF4-FFF2-40B4-BE49-F238E27FC236}">
              <a16:creationId xmlns:a16="http://schemas.microsoft.com/office/drawing/2014/main" id="{00000000-0008-0000-1000-00008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1" name="Group Box 900" descr="Group Box 5">
          <a:extLst>
            <a:ext uri="{FF2B5EF4-FFF2-40B4-BE49-F238E27FC236}">
              <a16:creationId xmlns:a16="http://schemas.microsoft.com/office/drawing/2014/main" id="{00000000-0008-0000-1000-00008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200</xdr:row>
      <xdr:rowOff>28440</xdr:rowOff>
    </xdr:from>
    <xdr:to>
      <xdr:col>7</xdr:col>
      <xdr:colOff>-363960</xdr:colOff>
      <xdr:row>201</xdr:row>
      <xdr:rowOff>0</xdr:rowOff>
    </xdr:to>
    <xdr:sp macro="" textlink="">
      <xdr:nvSpPr>
        <xdr:cNvPr id="902" name="Option Button 901">
          <a:extLst>
            <a:ext uri="{FF2B5EF4-FFF2-40B4-BE49-F238E27FC236}">
              <a16:creationId xmlns:a16="http://schemas.microsoft.com/office/drawing/2014/main" id="{00000000-0008-0000-1000-00008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3" name="Option Button 902">
          <a:extLst>
            <a:ext uri="{FF2B5EF4-FFF2-40B4-BE49-F238E27FC236}">
              <a16:creationId xmlns:a16="http://schemas.microsoft.com/office/drawing/2014/main" id="{00000000-0008-0000-1000-00008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4" name="Option Button 903">
          <a:extLst>
            <a:ext uri="{FF2B5EF4-FFF2-40B4-BE49-F238E27FC236}">
              <a16:creationId xmlns:a16="http://schemas.microsoft.com/office/drawing/2014/main" id="{00000000-0008-0000-1000-00008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5" name="Option Button 904">
          <a:extLst>
            <a:ext uri="{FF2B5EF4-FFF2-40B4-BE49-F238E27FC236}">
              <a16:creationId xmlns:a16="http://schemas.microsoft.com/office/drawing/2014/main" id="{00000000-0008-0000-1000-00008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6" name="Group Box 905" descr="Group Box 5">
          <a:extLst>
            <a:ext uri="{FF2B5EF4-FFF2-40B4-BE49-F238E27FC236}">
              <a16:creationId xmlns:a16="http://schemas.microsoft.com/office/drawing/2014/main" id="{00000000-0008-0000-1000-00008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201</xdr:row>
      <xdr:rowOff>28440</xdr:rowOff>
    </xdr:from>
    <xdr:to>
      <xdr:col>7</xdr:col>
      <xdr:colOff>-363960</xdr:colOff>
      <xdr:row>202</xdr:row>
      <xdr:rowOff>0</xdr:rowOff>
    </xdr:to>
    <xdr:sp macro="" textlink="">
      <xdr:nvSpPr>
        <xdr:cNvPr id="907" name="Option Button 906">
          <a:extLst>
            <a:ext uri="{FF2B5EF4-FFF2-40B4-BE49-F238E27FC236}">
              <a16:creationId xmlns:a16="http://schemas.microsoft.com/office/drawing/2014/main" id="{00000000-0008-0000-1000-00008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8" name="Option Button 907">
          <a:extLst>
            <a:ext uri="{FF2B5EF4-FFF2-40B4-BE49-F238E27FC236}">
              <a16:creationId xmlns:a16="http://schemas.microsoft.com/office/drawing/2014/main" id="{00000000-0008-0000-1000-00008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09" name="Option Button 908">
          <a:extLst>
            <a:ext uri="{FF2B5EF4-FFF2-40B4-BE49-F238E27FC236}">
              <a16:creationId xmlns:a16="http://schemas.microsoft.com/office/drawing/2014/main" id="{00000000-0008-0000-1000-00008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0" name="Option Button 909">
          <a:extLst>
            <a:ext uri="{FF2B5EF4-FFF2-40B4-BE49-F238E27FC236}">
              <a16:creationId xmlns:a16="http://schemas.microsoft.com/office/drawing/2014/main" id="{00000000-0008-0000-1000-00008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1" name="Group Box 910" descr="Group Box 5">
          <a:extLst>
            <a:ext uri="{FF2B5EF4-FFF2-40B4-BE49-F238E27FC236}">
              <a16:creationId xmlns:a16="http://schemas.microsoft.com/office/drawing/2014/main" id="{00000000-0008-0000-1000-00008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202</xdr:row>
      <xdr:rowOff>28440</xdr:rowOff>
    </xdr:from>
    <xdr:to>
      <xdr:col>7</xdr:col>
      <xdr:colOff>-363960</xdr:colOff>
      <xdr:row>203</xdr:row>
      <xdr:rowOff>0</xdr:rowOff>
    </xdr:to>
    <xdr:sp macro="" textlink="">
      <xdr:nvSpPr>
        <xdr:cNvPr id="912" name="Option Button 911">
          <a:extLst>
            <a:ext uri="{FF2B5EF4-FFF2-40B4-BE49-F238E27FC236}">
              <a16:creationId xmlns:a16="http://schemas.microsoft.com/office/drawing/2014/main" id="{00000000-0008-0000-1000-00009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3" name="Option Button 912">
          <a:extLst>
            <a:ext uri="{FF2B5EF4-FFF2-40B4-BE49-F238E27FC236}">
              <a16:creationId xmlns:a16="http://schemas.microsoft.com/office/drawing/2014/main" id="{00000000-0008-0000-1000-00009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4" name="Option Button 913">
          <a:extLst>
            <a:ext uri="{FF2B5EF4-FFF2-40B4-BE49-F238E27FC236}">
              <a16:creationId xmlns:a16="http://schemas.microsoft.com/office/drawing/2014/main" id="{00000000-0008-0000-1000-00009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5" name="Option Button 914">
          <a:extLst>
            <a:ext uri="{FF2B5EF4-FFF2-40B4-BE49-F238E27FC236}">
              <a16:creationId xmlns:a16="http://schemas.microsoft.com/office/drawing/2014/main" id="{00000000-0008-0000-1000-00009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6" name="Group Box 915" descr="Group Box 5">
          <a:extLst>
            <a:ext uri="{FF2B5EF4-FFF2-40B4-BE49-F238E27FC236}">
              <a16:creationId xmlns:a16="http://schemas.microsoft.com/office/drawing/2014/main" id="{00000000-0008-0000-1000-00009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203</xdr:row>
      <xdr:rowOff>28440</xdr:rowOff>
    </xdr:from>
    <xdr:to>
      <xdr:col>7</xdr:col>
      <xdr:colOff>-363960</xdr:colOff>
      <xdr:row>204</xdr:row>
      <xdr:rowOff>0</xdr:rowOff>
    </xdr:to>
    <xdr:sp macro="" textlink="">
      <xdr:nvSpPr>
        <xdr:cNvPr id="917" name="Option Button 916">
          <a:extLst>
            <a:ext uri="{FF2B5EF4-FFF2-40B4-BE49-F238E27FC236}">
              <a16:creationId xmlns:a16="http://schemas.microsoft.com/office/drawing/2014/main" id="{00000000-0008-0000-1000-00009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8" name="Option Button 917">
          <a:extLst>
            <a:ext uri="{FF2B5EF4-FFF2-40B4-BE49-F238E27FC236}">
              <a16:creationId xmlns:a16="http://schemas.microsoft.com/office/drawing/2014/main" id="{00000000-0008-0000-1000-00009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19" name="Option Button 918">
          <a:extLst>
            <a:ext uri="{FF2B5EF4-FFF2-40B4-BE49-F238E27FC236}">
              <a16:creationId xmlns:a16="http://schemas.microsoft.com/office/drawing/2014/main" id="{00000000-0008-0000-1000-00009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0" name="Option Button 919">
          <a:extLst>
            <a:ext uri="{FF2B5EF4-FFF2-40B4-BE49-F238E27FC236}">
              <a16:creationId xmlns:a16="http://schemas.microsoft.com/office/drawing/2014/main" id="{00000000-0008-0000-1000-00009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1" name="Group Box 920" descr="Group Box 5">
          <a:extLst>
            <a:ext uri="{FF2B5EF4-FFF2-40B4-BE49-F238E27FC236}">
              <a16:creationId xmlns:a16="http://schemas.microsoft.com/office/drawing/2014/main" id="{00000000-0008-0000-1000-00009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204</xdr:row>
      <xdr:rowOff>28440</xdr:rowOff>
    </xdr:from>
    <xdr:to>
      <xdr:col>7</xdr:col>
      <xdr:colOff>-363960</xdr:colOff>
      <xdr:row>205</xdr:row>
      <xdr:rowOff>0</xdr:rowOff>
    </xdr:to>
    <xdr:sp macro="" textlink="">
      <xdr:nvSpPr>
        <xdr:cNvPr id="922" name="Option Button 921">
          <a:extLst>
            <a:ext uri="{FF2B5EF4-FFF2-40B4-BE49-F238E27FC236}">
              <a16:creationId xmlns:a16="http://schemas.microsoft.com/office/drawing/2014/main" id="{00000000-0008-0000-1000-00009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3" name="Option Button 922">
          <a:extLst>
            <a:ext uri="{FF2B5EF4-FFF2-40B4-BE49-F238E27FC236}">
              <a16:creationId xmlns:a16="http://schemas.microsoft.com/office/drawing/2014/main" id="{00000000-0008-0000-1000-00009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4" name="Option Button 923">
          <a:extLst>
            <a:ext uri="{FF2B5EF4-FFF2-40B4-BE49-F238E27FC236}">
              <a16:creationId xmlns:a16="http://schemas.microsoft.com/office/drawing/2014/main" id="{00000000-0008-0000-1000-00009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5" name="Option Button 924">
          <a:extLst>
            <a:ext uri="{FF2B5EF4-FFF2-40B4-BE49-F238E27FC236}">
              <a16:creationId xmlns:a16="http://schemas.microsoft.com/office/drawing/2014/main" id="{00000000-0008-0000-1000-00009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6" name="Group Box 925" descr="Group Box 5">
          <a:extLst>
            <a:ext uri="{FF2B5EF4-FFF2-40B4-BE49-F238E27FC236}">
              <a16:creationId xmlns:a16="http://schemas.microsoft.com/office/drawing/2014/main" id="{00000000-0008-0000-1000-00009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205</xdr:row>
      <xdr:rowOff>28440</xdr:rowOff>
    </xdr:from>
    <xdr:to>
      <xdr:col>7</xdr:col>
      <xdr:colOff>-363960</xdr:colOff>
      <xdr:row>206</xdr:row>
      <xdr:rowOff>0</xdr:rowOff>
    </xdr:to>
    <xdr:sp macro="" textlink="">
      <xdr:nvSpPr>
        <xdr:cNvPr id="927" name="Option Button 926">
          <a:extLst>
            <a:ext uri="{FF2B5EF4-FFF2-40B4-BE49-F238E27FC236}">
              <a16:creationId xmlns:a16="http://schemas.microsoft.com/office/drawing/2014/main" id="{00000000-0008-0000-1000-00009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8" name="Option Button 927">
          <a:extLst>
            <a:ext uri="{FF2B5EF4-FFF2-40B4-BE49-F238E27FC236}">
              <a16:creationId xmlns:a16="http://schemas.microsoft.com/office/drawing/2014/main" id="{00000000-0008-0000-1000-0000A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29" name="Option Button 928">
          <a:extLst>
            <a:ext uri="{FF2B5EF4-FFF2-40B4-BE49-F238E27FC236}">
              <a16:creationId xmlns:a16="http://schemas.microsoft.com/office/drawing/2014/main" id="{00000000-0008-0000-1000-0000A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0" name="Option Button 929">
          <a:extLst>
            <a:ext uri="{FF2B5EF4-FFF2-40B4-BE49-F238E27FC236}">
              <a16:creationId xmlns:a16="http://schemas.microsoft.com/office/drawing/2014/main" id="{00000000-0008-0000-1000-0000A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1" name="Group Box 930" descr="Group Box 5">
          <a:extLst>
            <a:ext uri="{FF2B5EF4-FFF2-40B4-BE49-F238E27FC236}">
              <a16:creationId xmlns:a16="http://schemas.microsoft.com/office/drawing/2014/main" id="{00000000-0008-0000-1000-0000A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206</xdr:row>
      <xdr:rowOff>28440</xdr:rowOff>
    </xdr:from>
    <xdr:to>
      <xdr:col>7</xdr:col>
      <xdr:colOff>-363960</xdr:colOff>
      <xdr:row>207</xdr:row>
      <xdr:rowOff>0</xdr:rowOff>
    </xdr:to>
    <xdr:sp macro="" textlink="">
      <xdr:nvSpPr>
        <xdr:cNvPr id="932" name="Option Button 931">
          <a:extLst>
            <a:ext uri="{FF2B5EF4-FFF2-40B4-BE49-F238E27FC236}">
              <a16:creationId xmlns:a16="http://schemas.microsoft.com/office/drawing/2014/main" id="{00000000-0008-0000-1000-0000A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3" name="Option Button 932">
          <a:extLst>
            <a:ext uri="{FF2B5EF4-FFF2-40B4-BE49-F238E27FC236}">
              <a16:creationId xmlns:a16="http://schemas.microsoft.com/office/drawing/2014/main" id="{00000000-0008-0000-1000-0000A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4" name="Option Button 933">
          <a:extLst>
            <a:ext uri="{FF2B5EF4-FFF2-40B4-BE49-F238E27FC236}">
              <a16:creationId xmlns:a16="http://schemas.microsoft.com/office/drawing/2014/main" id="{00000000-0008-0000-1000-0000A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5" name="Option Button 934">
          <a:extLst>
            <a:ext uri="{FF2B5EF4-FFF2-40B4-BE49-F238E27FC236}">
              <a16:creationId xmlns:a16="http://schemas.microsoft.com/office/drawing/2014/main" id="{00000000-0008-0000-1000-0000A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6" name="Group Box 935" descr="Group Box 5">
          <a:extLst>
            <a:ext uri="{FF2B5EF4-FFF2-40B4-BE49-F238E27FC236}">
              <a16:creationId xmlns:a16="http://schemas.microsoft.com/office/drawing/2014/main" id="{00000000-0008-0000-1000-0000A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207</xdr:row>
      <xdr:rowOff>28440</xdr:rowOff>
    </xdr:from>
    <xdr:to>
      <xdr:col>7</xdr:col>
      <xdr:colOff>-363960</xdr:colOff>
      <xdr:row>208</xdr:row>
      <xdr:rowOff>0</xdr:rowOff>
    </xdr:to>
    <xdr:sp macro="" textlink="">
      <xdr:nvSpPr>
        <xdr:cNvPr id="937" name="Option Button 936">
          <a:extLst>
            <a:ext uri="{FF2B5EF4-FFF2-40B4-BE49-F238E27FC236}">
              <a16:creationId xmlns:a16="http://schemas.microsoft.com/office/drawing/2014/main" id="{00000000-0008-0000-1000-0000A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8" name="Option Button 937">
          <a:extLst>
            <a:ext uri="{FF2B5EF4-FFF2-40B4-BE49-F238E27FC236}">
              <a16:creationId xmlns:a16="http://schemas.microsoft.com/office/drawing/2014/main" id="{00000000-0008-0000-1000-0000A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39" name="Option Button 938">
          <a:extLst>
            <a:ext uri="{FF2B5EF4-FFF2-40B4-BE49-F238E27FC236}">
              <a16:creationId xmlns:a16="http://schemas.microsoft.com/office/drawing/2014/main" id="{00000000-0008-0000-1000-0000A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0" name="Option Button 939">
          <a:extLst>
            <a:ext uri="{FF2B5EF4-FFF2-40B4-BE49-F238E27FC236}">
              <a16:creationId xmlns:a16="http://schemas.microsoft.com/office/drawing/2014/main" id="{00000000-0008-0000-1000-0000A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1" name="Group Box 940" descr="Group Box 5">
          <a:extLst>
            <a:ext uri="{FF2B5EF4-FFF2-40B4-BE49-F238E27FC236}">
              <a16:creationId xmlns:a16="http://schemas.microsoft.com/office/drawing/2014/main" id="{00000000-0008-0000-1000-0000A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208</xdr:row>
      <xdr:rowOff>28440</xdr:rowOff>
    </xdr:from>
    <xdr:to>
      <xdr:col>7</xdr:col>
      <xdr:colOff>-363960</xdr:colOff>
      <xdr:row>209</xdr:row>
      <xdr:rowOff>0</xdr:rowOff>
    </xdr:to>
    <xdr:sp macro="" textlink="">
      <xdr:nvSpPr>
        <xdr:cNvPr id="942" name="Option Button 941">
          <a:extLst>
            <a:ext uri="{FF2B5EF4-FFF2-40B4-BE49-F238E27FC236}">
              <a16:creationId xmlns:a16="http://schemas.microsoft.com/office/drawing/2014/main" id="{00000000-0008-0000-1000-0000A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3" name="Option Button 942">
          <a:extLst>
            <a:ext uri="{FF2B5EF4-FFF2-40B4-BE49-F238E27FC236}">
              <a16:creationId xmlns:a16="http://schemas.microsoft.com/office/drawing/2014/main" id="{00000000-0008-0000-1000-0000A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4" name="Option Button 943">
          <a:extLst>
            <a:ext uri="{FF2B5EF4-FFF2-40B4-BE49-F238E27FC236}">
              <a16:creationId xmlns:a16="http://schemas.microsoft.com/office/drawing/2014/main" id="{00000000-0008-0000-1000-0000B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5" name="Option Button 944">
          <a:extLst>
            <a:ext uri="{FF2B5EF4-FFF2-40B4-BE49-F238E27FC236}">
              <a16:creationId xmlns:a16="http://schemas.microsoft.com/office/drawing/2014/main" id="{00000000-0008-0000-1000-0000B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6" name="Group Box 945" descr="Group Box 5">
          <a:extLst>
            <a:ext uri="{FF2B5EF4-FFF2-40B4-BE49-F238E27FC236}">
              <a16:creationId xmlns:a16="http://schemas.microsoft.com/office/drawing/2014/main" id="{00000000-0008-0000-1000-0000B2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209</xdr:row>
      <xdr:rowOff>28440</xdr:rowOff>
    </xdr:from>
    <xdr:to>
      <xdr:col>7</xdr:col>
      <xdr:colOff>-363960</xdr:colOff>
      <xdr:row>210</xdr:row>
      <xdr:rowOff>0</xdr:rowOff>
    </xdr:to>
    <xdr:sp macro="" textlink="">
      <xdr:nvSpPr>
        <xdr:cNvPr id="947" name="Option Button 946">
          <a:extLst>
            <a:ext uri="{FF2B5EF4-FFF2-40B4-BE49-F238E27FC236}">
              <a16:creationId xmlns:a16="http://schemas.microsoft.com/office/drawing/2014/main" id="{00000000-0008-0000-1000-0000B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8" name="Option Button 947">
          <a:extLst>
            <a:ext uri="{FF2B5EF4-FFF2-40B4-BE49-F238E27FC236}">
              <a16:creationId xmlns:a16="http://schemas.microsoft.com/office/drawing/2014/main" id="{00000000-0008-0000-1000-0000B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49" name="Option Button 948">
          <a:extLst>
            <a:ext uri="{FF2B5EF4-FFF2-40B4-BE49-F238E27FC236}">
              <a16:creationId xmlns:a16="http://schemas.microsoft.com/office/drawing/2014/main" id="{00000000-0008-0000-1000-0000B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0" name="Option Button 949">
          <a:extLst>
            <a:ext uri="{FF2B5EF4-FFF2-40B4-BE49-F238E27FC236}">
              <a16:creationId xmlns:a16="http://schemas.microsoft.com/office/drawing/2014/main" id="{00000000-0008-0000-1000-0000B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1" name="Group Box 950" descr="Group Box 5">
          <a:extLst>
            <a:ext uri="{FF2B5EF4-FFF2-40B4-BE49-F238E27FC236}">
              <a16:creationId xmlns:a16="http://schemas.microsoft.com/office/drawing/2014/main" id="{00000000-0008-0000-1000-0000B7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210</xdr:row>
      <xdr:rowOff>28440</xdr:rowOff>
    </xdr:from>
    <xdr:to>
      <xdr:col>7</xdr:col>
      <xdr:colOff>-363960</xdr:colOff>
      <xdr:row>211</xdr:row>
      <xdr:rowOff>0</xdr:rowOff>
    </xdr:to>
    <xdr:sp macro="" textlink="">
      <xdr:nvSpPr>
        <xdr:cNvPr id="952" name="Option Button 951">
          <a:extLst>
            <a:ext uri="{FF2B5EF4-FFF2-40B4-BE49-F238E27FC236}">
              <a16:creationId xmlns:a16="http://schemas.microsoft.com/office/drawing/2014/main" id="{00000000-0008-0000-1000-0000B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3" name="Option Button 952">
          <a:extLst>
            <a:ext uri="{FF2B5EF4-FFF2-40B4-BE49-F238E27FC236}">
              <a16:creationId xmlns:a16="http://schemas.microsoft.com/office/drawing/2014/main" id="{00000000-0008-0000-1000-0000B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4" name="Option Button 953">
          <a:extLst>
            <a:ext uri="{FF2B5EF4-FFF2-40B4-BE49-F238E27FC236}">
              <a16:creationId xmlns:a16="http://schemas.microsoft.com/office/drawing/2014/main" id="{00000000-0008-0000-1000-0000B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5" name="Option Button 954">
          <a:extLst>
            <a:ext uri="{FF2B5EF4-FFF2-40B4-BE49-F238E27FC236}">
              <a16:creationId xmlns:a16="http://schemas.microsoft.com/office/drawing/2014/main" id="{00000000-0008-0000-1000-0000B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6" name="Group Box 955" descr="Group Box 5">
          <a:extLst>
            <a:ext uri="{FF2B5EF4-FFF2-40B4-BE49-F238E27FC236}">
              <a16:creationId xmlns:a16="http://schemas.microsoft.com/office/drawing/2014/main" id="{00000000-0008-0000-1000-0000BC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211</xdr:row>
      <xdr:rowOff>28440</xdr:rowOff>
    </xdr:from>
    <xdr:to>
      <xdr:col>7</xdr:col>
      <xdr:colOff>-363960</xdr:colOff>
      <xdr:row>212</xdr:row>
      <xdr:rowOff>0</xdr:rowOff>
    </xdr:to>
    <xdr:sp macro="" textlink="">
      <xdr:nvSpPr>
        <xdr:cNvPr id="957" name="Option Button 956">
          <a:extLst>
            <a:ext uri="{FF2B5EF4-FFF2-40B4-BE49-F238E27FC236}">
              <a16:creationId xmlns:a16="http://schemas.microsoft.com/office/drawing/2014/main" id="{00000000-0008-0000-1000-0000B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8" name="Option Button 957">
          <a:extLst>
            <a:ext uri="{FF2B5EF4-FFF2-40B4-BE49-F238E27FC236}">
              <a16:creationId xmlns:a16="http://schemas.microsoft.com/office/drawing/2014/main" id="{00000000-0008-0000-1000-0000B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59" name="Option Button 958">
          <a:extLst>
            <a:ext uri="{FF2B5EF4-FFF2-40B4-BE49-F238E27FC236}">
              <a16:creationId xmlns:a16="http://schemas.microsoft.com/office/drawing/2014/main" id="{00000000-0008-0000-1000-0000B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0" name="Option Button 959">
          <a:extLst>
            <a:ext uri="{FF2B5EF4-FFF2-40B4-BE49-F238E27FC236}">
              <a16:creationId xmlns:a16="http://schemas.microsoft.com/office/drawing/2014/main" id="{00000000-0008-0000-1000-0000C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1" name="Group Box 960" descr="Group Box 5">
          <a:extLst>
            <a:ext uri="{FF2B5EF4-FFF2-40B4-BE49-F238E27FC236}">
              <a16:creationId xmlns:a16="http://schemas.microsoft.com/office/drawing/2014/main" id="{00000000-0008-0000-1000-0000C1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212</xdr:row>
      <xdr:rowOff>28440</xdr:rowOff>
    </xdr:from>
    <xdr:to>
      <xdr:col>7</xdr:col>
      <xdr:colOff>-363960</xdr:colOff>
      <xdr:row>213</xdr:row>
      <xdr:rowOff>0</xdr:rowOff>
    </xdr:to>
    <xdr:sp macro="" textlink="">
      <xdr:nvSpPr>
        <xdr:cNvPr id="962" name="Option Button 961">
          <a:extLst>
            <a:ext uri="{FF2B5EF4-FFF2-40B4-BE49-F238E27FC236}">
              <a16:creationId xmlns:a16="http://schemas.microsoft.com/office/drawing/2014/main" id="{00000000-0008-0000-1000-0000C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3" name="Option Button 962">
          <a:extLst>
            <a:ext uri="{FF2B5EF4-FFF2-40B4-BE49-F238E27FC236}">
              <a16:creationId xmlns:a16="http://schemas.microsoft.com/office/drawing/2014/main" id="{00000000-0008-0000-1000-0000C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4" name="Option Button 963">
          <a:extLst>
            <a:ext uri="{FF2B5EF4-FFF2-40B4-BE49-F238E27FC236}">
              <a16:creationId xmlns:a16="http://schemas.microsoft.com/office/drawing/2014/main" id="{00000000-0008-0000-1000-0000C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5" name="Option Button 964">
          <a:extLst>
            <a:ext uri="{FF2B5EF4-FFF2-40B4-BE49-F238E27FC236}">
              <a16:creationId xmlns:a16="http://schemas.microsoft.com/office/drawing/2014/main" id="{00000000-0008-0000-1000-0000C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6" name="Group Box 965" descr="Group Box 5">
          <a:extLst>
            <a:ext uri="{FF2B5EF4-FFF2-40B4-BE49-F238E27FC236}">
              <a16:creationId xmlns:a16="http://schemas.microsoft.com/office/drawing/2014/main" id="{00000000-0008-0000-1000-0000C6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213</xdr:row>
      <xdr:rowOff>28440</xdr:rowOff>
    </xdr:from>
    <xdr:to>
      <xdr:col>7</xdr:col>
      <xdr:colOff>-363960</xdr:colOff>
      <xdr:row>214</xdr:row>
      <xdr:rowOff>0</xdr:rowOff>
    </xdr:to>
    <xdr:sp macro="" textlink="">
      <xdr:nvSpPr>
        <xdr:cNvPr id="967" name="Option Button 966">
          <a:extLst>
            <a:ext uri="{FF2B5EF4-FFF2-40B4-BE49-F238E27FC236}">
              <a16:creationId xmlns:a16="http://schemas.microsoft.com/office/drawing/2014/main" id="{00000000-0008-0000-1000-0000C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8" name="Option Button 967">
          <a:extLst>
            <a:ext uri="{FF2B5EF4-FFF2-40B4-BE49-F238E27FC236}">
              <a16:creationId xmlns:a16="http://schemas.microsoft.com/office/drawing/2014/main" id="{00000000-0008-0000-1000-0000C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69" name="Option Button 968">
          <a:extLst>
            <a:ext uri="{FF2B5EF4-FFF2-40B4-BE49-F238E27FC236}">
              <a16:creationId xmlns:a16="http://schemas.microsoft.com/office/drawing/2014/main" id="{00000000-0008-0000-1000-0000C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0" name="Option Button 969">
          <a:extLst>
            <a:ext uri="{FF2B5EF4-FFF2-40B4-BE49-F238E27FC236}">
              <a16:creationId xmlns:a16="http://schemas.microsoft.com/office/drawing/2014/main" id="{00000000-0008-0000-1000-0000C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1" name="Group Box 970" descr="Group Box 5">
          <a:extLst>
            <a:ext uri="{FF2B5EF4-FFF2-40B4-BE49-F238E27FC236}">
              <a16:creationId xmlns:a16="http://schemas.microsoft.com/office/drawing/2014/main" id="{00000000-0008-0000-1000-0000CB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214</xdr:row>
      <xdr:rowOff>28440</xdr:rowOff>
    </xdr:from>
    <xdr:to>
      <xdr:col>7</xdr:col>
      <xdr:colOff>-363960</xdr:colOff>
      <xdr:row>215</xdr:row>
      <xdr:rowOff>0</xdr:rowOff>
    </xdr:to>
    <xdr:sp macro="" textlink="">
      <xdr:nvSpPr>
        <xdr:cNvPr id="972" name="Option Button 971">
          <a:extLst>
            <a:ext uri="{FF2B5EF4-FFF2-40B4-BE49-F238E27FC236}">
              <a16:creationId xmlns:a16="http://schemas.microsoft.com/office/drawing/2014/main" id="{00000000-0008-0000-1000-0000C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3" name="Option Button 972">
          <a:extLst>
            <a:ext uri="{FF2B5EF4-FFF2-40B4-BE49-F238E27FC236}">
              <a16:creationId xmlns:a16="http://schemas.microsoft.com/office/drawing/2014/main" id="{00000000-0008-0000-1000-0000C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4" name="Option Button 973">
          <a:extLst>
            <a:ext uri="{FF2B5EF4-FFF2-40B4-BE49-F238E27FC236}">
              <a16:creationId xmlns:a16="http://schemas.microsoft.com/office/drawing/2014/main" id="{00000000-0008-0000-1000-0000C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5" name="Option Button 974">
          <a:extLst>
            <a:ext uri="{FF2B5EF4-FFF2-40B4-BE49-F238E27FC236}">
              <a16:creationId xmlns:a16="http://schemas.microsoft.com/office/drawing/2014/main" id="{00000000-0008-0000-1000-0000C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6" name="Group Box 975" descr="Group Box 5">
          <a:extLst>
            <a:ext uri="{FF2B5EF4-FFF2-40B4-BE49-F238E27FC236}">
              <a16:creationId xmlns:a16="http://schemas.microsoft.com/office/drawing/2014/main" id="{00000000-0008-0000-1000-0000D0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215</xdr:row>
      <xdr:rowOff>28440</xdr:rowOff>
    </xdr:from>
    <xdr:to>
      <xdr:col>7</xdr:col>
      <xdr:colOff>-363960</xdr:colOff>
      <xdr:row>216</xdr:row>
      <xdr:rowOff>0</xdr:rowOff>
    </xdr:to>
    <xdr:sp macro="" textlink="">
      <xdr:nvSpPr>
        <xdr:cNvPr id="977" name="Option Button 976">
          <a:extLst>
            <a:ext uri="{FF2B5EF4-FFF2-40B4-BE49-F238E27FC236}">
              <a16:creationId xmlns:a16="http://schemas.microsoft.com/office/drawing/2014/main" id="{00000000-0008-0000-1000-0000D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8" name="Option Button 977">
          <a:extLst>
            <a:ext uri="{FF2B5EF4-FFF2-40B4-BE49-F238E27FC236}">
              <a16:creationId xmlns:a16="http://schemas.microsoft.com/office/drawing/2014/main" id="{00000000-0008-0000-1000-0000D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79" name="Option Button 978">
          <a:extLst>
            <a:ext uri="{FF2B5EF4-FFF2-40B4-BE49-F238E27FC236}">
              <a16:creationId xmlns:a16="http://schemas.microsoft.com/office/drawing/2014/main" id="{00000000-0008-0000-1000-0000D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0" name="Option Button 979">
          <a:extLst>
            <a:ext uri="{FF2B5EF4-FFF2-40B4-BE49-F238E27FC236}">
              <a16:creationId xmlns:a16="http://schemas.microsoft.com/office/drawing/2014/main" id="{00000000-0008-0000-1000-0000D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1" name="Group Box 980" descr="Group Box 5">
          <a:extLst>
            <a:ext uri="{FF2B5EF4-FFF2-40B4-BE49-F238E27FC236}">
              <a16:creationId xmlns:a16="http://schemas.microsoft.com/office/drawing/2014/main" id="{00000000-0008-0000-1000-0000D5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216</xdr:row>
      <xdr:rowOff>28440</xdr:rowOff>
    </xdr:from>
    <xdr:to>
      <xdr:col>7</xdr:col>
      <xdr:colOff>-363960</xdr:colOff>
      <xdr:row>217</xdr:row>
      <xdr:rowOff>0</xdr:rowOff>
    </xdr:to>
    <xdr:sp macro="" textlink="">
      <xdr:nvSpPr>
        <xdr:cNvPr id="982" name="Option Button 981">
          <a:extLst>
            <a:ext uri="{FF2B5EF4-FFF2-40B4-BE49-F238E27FC236}">
              <a16:creationId xmlns:a16="http://schemas.microsoft.com/office/drawing/2014/main" id="{00000000-0008-0000-1000-0000D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3" name="Option Button 982">
          <a:extLst>
            <a:ext uri="{FF2B5EF4-FFF2-40B4-BE49-F238E27FC236}">
              <a16:creationId xmlns:a16="http://schemas.microsoft.com/office/drawing/2014/main" id="{00000000-0008-0000-1000-0000D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4" name="Option Button 983">
          <a:extLst>
            <a:ext uri="{FF2B5EF4-FFF2-40B4-BE49-F238E27FC236}">
              <a16:creationId xmlns:a16="http://schemas.microsoft.com/office/drawing/2014/main" id="{00000000-0008-0000-1000-0000D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5" name="Option Button 984">
          <a:extLst>
            <a:ext uri="{FF2B5EF4-FFF2-40B4-BE49-F238E27FC236}">
              <a16:creationId xmlns:a16="http://schemas.microsoft.com/office/drawing/2014/main" id="{00000000-0008-0000-1000-0000D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6" name="Group Box 985" descr="Group Box 5">
          <a:extLst>
            <a:ext uri="{FF2B5EF4-FFF2-40B4-BE49-F238E27FC236}">
              <a16:creationId xmlns:a16="http://schemas.microsoft.com/office/drawing/2014/main" id="{00000000-0008-0000-1000-0000DA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217</xdr:row>
      <xdr:rowOff>28440</xdr:rowOff>
    </xdr:from>
    <xdr:to>
      <xdr:col>7</xdr:col>
      <xdr:colOff>-363960</xdr:colOff>
      <xdr:row>218</xdr:row>
      <xdr:rowOff>0</xdr:rowOff>
    </xdr:to>
    <xdr:sp macro="" textlink="">
      <xdr:nvSpPr>
        <xdr:cNvPr id="987" name="Option Button 986">
          <a:extLst>
            <a:ext uri="{FF2B5EF4-FFF2-40B4-BE49-F238E27FC236}">
              <a16:creationId xmlns:a16="http://schemas.microsoft.com/office/drawing/2014/main" id="{00000000-0008-0000-1000-0000D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8" name="Option Button 987">
          <a:extLst>
            <a:ext uri="{FF2B5EF4-FFF2-40B4-BE49-F238E27FC236}">
              <a16:creationId xmlns:a16="http://schemas.microsoft.com/office/drawing/2014/main" id="{00000000-0008-0000-1000-0000D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89" name="Option Button 988">
          <a:extLst>
            <a:ext uri="{FF2B5EF4-FFF2-40B4-BE49-F238E27FC236}">
              <a16:creationId xmlns:a16="http://schemas.microsoft.com/office/drawing/2014/main" id="{00000000-0008-0000-1000-0000D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0" name="Option Button 989">
          <a:extLst>
            <a:ext uri="{FF2B5EF4-FFF2-40B4-BE49-F238E27FC236}">
              <a16:creationId xmlns:a16="http://schemas.microsoft.com/office/drawing/2014/main" id="{00000000-0008-0000-1000-0000D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1" name="Group Box 990" descr="Group Box 5">
          <a:extLst>
            <a:ext uri="{FF2B5EF4-FFF2-40B4-BE49-F238E27FC236}">
              <a16:creationId xmlns:a16="http://schemas.microsoft.com/office/drawing/2014/main" id="{00000000-0008-0000-1000-0000DF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218</xdr:row>
      <xdr:rowOff>28440</xdr:rowOff>
    </xdr:from>
    <xdr:to>
      <xdr:col>7</xdr:col>
      <xdr:colOff>-363960</xdr:colOff>
      <xdr:row>219</xdr:row>
      <xdr:rowOff>0</xdr:rowOff>
    </xdr:to>
    <xdr:sp macro="" textlink="">
      <xdr:nvSpPr>
        <xdr:cNvPr id="992" name="Option Button 991">
          <a:extLst>
            <a:ext uri="{FF2B5EF4-FFF2-40B4-BE49-F238E27FC236}">
              <a16:creationId xmlns:a16="http://schemas.microsoft.com/office/drawing/2014/main" id="{00000000-0008-0000-1000-0000E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3" name="Option Button 992">
          <a:extLst>
            <a:ext uri="{FF2B5EF4-FFF2-40B4-BE49-F238E27FC236}">
              <a16:creationId xmlns:a16="http://schemas.microsoft.com/office/drawing/2014/main" id="{00000000-0008-0000-1000-0000E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4" name="Option Button 993">
          <a:extLst>
            <a:ext uri="{FF2B5EF4-FFF2-40B4-BE49-F238E27FC236}">
              <a16:creationId xmlns:a16="http://schemas.microsoft.com/office/drawing/2014/main" id="{00000000-0008-0000-1000-0000E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5" name="Option Button 994">
          <a:extLst>
            <a:ext uri="{FF2B5EF4-FFF2-40B4-BE49-F238E27FC236}">
              <a16:creationId xmlns:a16="http://schemas.microsoft.com/office/drawing/2014/main" id="{00000000-0008-0000-1000-0000E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6" name="Group Box 995" descr="Group Box 5">
          <a:extLst>
            <a:ext uri="{FF2B5EF4-FFF2-40B4-BE49-F238E27FC236}">
              <a16:creationId xmlns:a16="http://schemas.microsoft.com/office/drawing/2014/main" id="{00000000-0008-0000-1000-0000E4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219</xdr:row>
      <xdr:rowOff>28440</xdr:rowOff>
    </xdr:from>
    <xdr:to>
      <xdr:col>7</xdr:col>
      <xdr:colOff>-363960</xdr:colOff>
      <xdr:row>220</xdr:row>
      <xdr:rowOff>0</xdr:rowOff>
    </xdr:to>
    <xdr:sp macro="" textlink="">
      <xdr:nvSpPr>
        <xdr:cNvPr id="997" name="Option Button 996">
          <a:extLst>
            <a:ext uri="{FF2B5EF4-FFF2-40B4-BE49-F238E27FC236}">
              <a16:creationId xmlns:a16="http://schemas.microsoft.com/office/drawing/2014/main" id="{00000000-0008-0000-1000-0000E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8" name="Option Button 997">
          <a:extLst>
            <a:ext uri="{FF2B5EF4-FFF2-40B4-BE49-F238E27FC236}">
              <a16:creationId xmlns:a16="http://schemas.microsoft.com/office/drawing/2014/main" id="{00000000-0008-0000-1000-0000E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999" name="Option Button 998">
          <a:extLst>
            <a:ext uri="{FF2B5EF4-FFF2-40B4-BE49-F238E27FC236}">
              <a16:creationId xmlns:a16="http://schemas.microsoft.com/office/drawing/2014/main" id="{00000000-0008-0000-1000-0000E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0" name="Option Button 999">
          <a:extLst>
            <a:ext uri="{FF2B5EF4-FFF2-40B4-BE49-F238E27FC236}">
              <a16:creationId xmlns:a16="http://schemas.microsoft.com/office/drawing/2014/main" id="{00000000-0008-0000-1000-0000E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1" name="Group Box 1000" descr="Group Box 5">
          <a:extLst>
            <a:ext uri="{FF2B5EF4-FFF2-40B4-BE49-F238E27FC236}">
              <a16:creationId xmlns:a16="http://schemas.microsoft.com/office/drawing/2014/main" id="{00000000-0008-0000-1000-0000E9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220</xdr:row>
      <xdr:rowOff>28440</xdr:rowOff>
    </xdr:from>
    <xdr:to>
      <xdr:col>7</xdr:col>
      <xdr:colOff>-363960</xdr:colOff>
      <xdr:row>221</xdr:row>
      <xdr:rowOff>0</xdr:rowOff>
    </xdr:to>
    <xdr:sp macro="" textlink="">
      <xdr:nvSpPr>
        <xdr:cNvPr id="1002" name="Option Button 1001">
          <a:extLst>
            <a:ext uri="{FF2B5EF4-FFF2-40B4-BE49-F238E27FC236}">
              <a16:creationId xmlns:a16="http://schemas.microsoft.com/office/drawing/2014/main" id="{00000000-0008-0000-10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Option Button 1002">
          <a:extLst>
            <a:ext uri="{FF2B5EF4-FFF2-40B4-BE49-F238E27FC236}">
              <a16:creationId xmlns:a16="http://schemas.microsoft.com/office/drawing/2014/main" id="{00000000-0008-0000-10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Option Button 1003">
          <a:extLst>
            <a:ext uri="{FF2B5EF4-FFF2-40B4-BE49-F238E27FC236}">
              <a16:creationId xmlns:a16="http://schemas.microsoft.com/office/drawing/2014/main" id="{00000000-0008-0000-10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Option Button 1004">
          <a:extLst>
            <a:ext uri="{FF2B5EF4-FFF2-40B4-BE49-F238E27FC236}">
              <a16:creationId xmlns:a16="http://schemas.microsoft.com/office/drawing/2014/main" id="{00000000-0008-0000-10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6" name="Group Box 1005" descr="Group Box 5">
          <a:extLst>
            <a:ext uri="{FF2B5EF4-FFF2-40B4-BE49-F238E27FC236}">
              <a16:creationId xmlns:a16="http://schemas.microsoft.com/office/drawing/2014/main" id="{00000000-0008-0000-1000-0000EE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221</xdr:row>
      <xdr:rowOff>28440</xdr:rowOff>
    </xdr:from>
    <xdr:to>
      <xdr:col>7</xdr:col>
      <xdr:colOff>-363960</xdr:colOff>
      <xdr:row>222</xdr:row>
      <xdr:rowOff>0</xdr:rowOff>
    </xdr:to>
    <xdr:sp macro="" textlink="">
      <xdr:nvSpPr>
        <xdr:cNvPr id="1007" name="Option Button 1006">
          <a:extLst>
            <a:ext uri="{FF2B5EF4-FFF2-40B4-BE49-F238E27FC236}">
              <a16:creationId xmlns:a16="http://schemas.microsoft.com/office/drawing/2014/main" id="{00000000-0008-0000-10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8" name="Option Button 1007">
          <a:extLst>
            <a:ext uri="{FF2B5EF4-FFF2-40B4-BE49-F238E27FC236}">
              <a16:creationId xmlns:a16="http://schemas.microsoft.com/office/drawing/2014/main" id="{00000000-0008-0000-10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9" name="Option Button 1008">
          <a:extLst>
            <a:ext uri="{FF2B5EF4-FFF2-40B4-BE49-F238E27FC236}">
              <a16:creationId xmlns:a16="http://schemas.microsoft.com/office/drawing/2014/main" id="{00000000-0008-0000-10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0" name="Option Button 1009">
          <a:extLst>
            <a:ext uri="{FF2B5EF4-FFF2-40B4-BE49-F238E27FC236}">
              <a16:creationId xmlns:a16="http://schemas.microsoft.com/office/drawing/2014/main" id="{00000000-0008-0000-10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1" name="Group Box 1010" descr="Group Box 5">
          <a:extLst>
            <a:ext uri="{FF2B5EF4-FFF2-40B4-BE49-F238E27FC236}">
              <a16:creationId xmlns:a16="http://schemas.microsoft.com/office/drawing/2014/main" id="{00000000-0008-0000-1000-0000F3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222</xdr:row>
      <xdr:rowOff>28440</xdr:rowOff>
    </xdr:from>
    <xdr:to>
      <xdr:col>7</xdr:col>
      <xdr:colOff>-363960</xdr:colOff>
      <xdr:row>223</xdr:row>
      <xdr:rowOff>0</xdr:rowOff>
    </xdr:to>
    <xdr:sp macro="" textlink="">
      <xdr:nvSpPr>
        <xdr:cNvPr id="1012" name="Option Button 1011">
          <a:extLst>
            <a:ext uri="{FF2B5EF4-FFF2-40B4-BE49-F238E27FC236}">
              <a16:creationId xmlns:a16="http://schemas.microsoft.com/office/drawing/2014/main" id="{00000000-0008-0000-10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3" name="Option Button 1012">
          <a:extLst>
            <a:ext uri="{FF2B5EF4-FFF2-40B4-BE49-F238E27FC236}">
              <a16:creationId xmlns:a16="http://schemas.microsoft.com/office/drawing/2014/main" id="{00000000-0008-0000-10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4" name="Option Button 1013">
          <a:extLst>
            <a:ext uri="{FF2B5EF4-FFF2-40B4-BE49-F238E27FC236}">
              <a16:creationId xmlns:a16="http://schemas.microsoft.com/office/drawing/2014/main" id="{00000000-0008-0000-10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5" name="Option Button 1014">
          <a:extLst>
            <a:ext uri="{FF2B5EF4-FFF2-40B4-BE49-F238E27FC236}">
              <a16:creationId xmlns:a16="http://schemas.microsoft.com/office/drawing/2014/main" id="{00000000-0008-0000-10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6" name="Group Box 1015" descr="Group Box 5">
          <a:extLst>
            <a:ext uri="{FF2B5EF4-FFF2-40B4-BE49-F238E27FC236}">
              <a16:creationId xmlns:a16="http://schemas.microsoft.com/office/drawing/2014/main" id="{00000000-0008-0000-1000-0000F8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223</xdr:row>
      <xdr:rowOff>28440</xdr:rowOff>
    </xdr:from>
    <xdr:to>
      <xdr:col>7</xdr:col>
      <xdr:colOff>-363960</xdr:colOff>
      <xdr:row>224</xdr:row>
      <xdr:rowOff>0</xdr:rowOff>
    </xdr:to>
    <xdr:sp macro="" textlink="">
      <xdr:nvSpPr>
        <xdr:cNvPr id="1017" name="Option Button 1016">
          <a:extLst>
            <a:ext uri="{FF2B5EF4-FFF2-40B4-BE49-F238E27FC236}">
              <a16:creationId xmlns:a16="http://schemas.microsoft.com/office/drawing/2014/main" id="{00000000-0008-0000-10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8" name="Option Button 1017">
          <a:extLst>
            <a:ext uri="{FF2B5EF4-FFF2-40B4-BE49-F238E27FC236}">
              <a16:creationId xmlns:a16="http://schemas.microsoft.com/office/drawing/2014/main" id="{00000000-0008-0000-10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9" name="Option Button 1018">
          <a:extLst>
            <a:ext uri="{FF2B5EF4-FFF2-40B4-BE49-F238E27FC236}">
              <a16:creationId xmlns:a16="http://schemas.microsoft.com/office/drawing/2014/main" id="{00000000-0008-0000-10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0" name="Option Button 1019">
          <a:extLst>
            <a:ext uri="{FF2B5EF4-FFF2-40B4-BE49-F238E27FC236}">
              <a16:creationId xmlns:a16="http://schemas.microsoft.com/office/drawing/2014/main" id="{00000000-0008-0000-10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1" name="Group Box 1020" descr="Group Box 5">
          <a:extLst>
            <a:ext uri="{FF2B5EF4-FFF2-40B4-BE49-F238E27FC236}">
              <a16:creationId xmlns:a16="http://schemas.microsoft.com/office/drawing/2014/main" id="{00000000-0008-0000-1000-0000FD03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224</xdr:row>
      <xdr:rowOff>28440</xdr:rowOff>
    </xdr:from>
    <xdr:to>
      <xdr:col>7</xdr:col>
      <xdr:colOff>-363960</xdr:colOff>
      <xdr:row>225</xdr:row>
      <xdr:rowOff>0</xdr:rowOff>
    </xdr:to>
    <xdr:sp macro="" textlink="">
      <xdr:nvSpPr>
        <xdr:cNvPr id="1022" name="Option Button 1021">
          <a:extLst>
            <a:ext uri="{FF2B5EF4-FFF2-40B4-BE49-F238E27FC236}">
              <a16:creationId xmlns:a16="http://schemas.microsoft.com/office/drawing/2014/main" id="{00000000-0008-0000-10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3" name="Option Button 1022">
          <a:extLst>
            <a:ext uri="{FF2B5EF4-FFF2-40B4-BE49-F238E27FC236}">
              <a16:creationId xmlns:a16="http://schemas.microsoft.com/office/drawing/2014/main" id="{00000000-0008-0000-10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4" name="Option Button 1023">
          <a:extLst>
            <a:ext uri="{FF2B5EF4-FFF2-40B4-BE49-F238E27FC236}">
              <a16:creationId xmlns:a16="http://schemas.microsoft.com/office/drawing/2014/main" id="{00000000-0008-0000-10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5" name="Option Button 1024">
          <a:extLst>
            <a:ext uri="{FF2B5EF4-FFF2-40B4-BE49-F238E27FC236}">
              <a16:creationId xmlns:a16="http://schemas.microsoft.com/office/drawing/2014/main" id="{00000000-0008-0000-10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6" name="Group Box 1025" descr="Group Box 5">
          <a:extLst>
            <a:ext uri="{FF2B5EF4-FFF2-40B4-BE49-F238E27FC236}">
              <a16:creationId xmlns:a16="http://schemas.microsoft.com/office/drawing/2014/main" id="{00000000-0008-0000-1000-00000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225</xdr:row>
      <xdr:rowOff>28440</xdr:rowOff>
    </xdr:from>
    <xdr:to>
      <xdr:col>7</xdr:col>
      <xdr:colOff>-363960</xdr:colOff>
      <xdr:row>226</xdr:row>
      <xdr:rowOff>0</xdr:rowOff>
    </xdr:to>
    <xdr:sp macro="" textlink="">
      <xdr:nvSpPr>
        <xdr:cNvPr id="1027" name="Option Button 1026">
          <a:extLst>
            <a:ext uri="{FF2B5EF4-FFF2-40B4-BE49-F238E27FC236}">
              <a16:creationId xmlns:a16="http://schemas.microsoft.com/office/drawing/2014/main" id="{00000000-0008-0000-10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8" name="Option Button 1027">
          <a:extLst>
            <a:ext uri="{FF2B5EF4-FFF2-40B4-BE49-F238E27FC236}">
              <a16:creationId xmlns:a16="http://schemas.microsoft.com/office/drawing/2014/main" id="{00000000-0008-0000-10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29" name="Option Button 1028">
          <a:extLst>
            <a:ext uri="{FF2B5EF4-FFF2-40B4-BE49-F238E27FC236}">
              <a16:creationId xmlns:a16="http://schemas.microsoft.com/office/drawing/2014/main" id="{00000000-0008-0000-10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0" name="Option Button 1029">
          <a:extLst>
            <a:ext uri="{FF2B5EF4-FFF2-40B4-BE49-F238E27FC236}">
              <a16:creationId xmlns:a16="http://schemas.microsoft.com/office/drawing/2014/main" id="{00000000-0008-0000-10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1" name="Group Box 1030" descr="Group Box 5">
          <a:extLst>
            <a:ext uri="{FF2B5EF4-FFF2-40B4-BE49-F238E27FC236}">
              <a16:creationId xmlns:a16="http://schemas.microsoft.com/office/drawing/2014/main" id="{00000000-0008-0000-1000-00000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226</xdr:row>
      <xdr:rowOff>28440</xdr:rowOff>
    </xdr:from>
    <xdr:to>
      <xdr:col>7</xdr:col>
      <xdr:colOff>-363960</xdr:colOff>
      <xdr:row>227</xdr:row>
      <xdr:rowOff>0</xdr:rowOff>
    </xdr:to>
    <xdr:sp macro="" textlink="">
      <xdr:nvSpPr>
        <xdr:cNvPr id="1032" name="Option Button 1031">
          <a:extLst>
            <a:ext uri="{FF2B5EF4-FFF2-40B4-BE49-F238E27FC236}">
              <a16:creationId xmlns:a16="http://schemas.microsoft.com/office/drawing/2014/main" id="{00000000-0008-0000-10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3" name="Option Button 1032">
          <a:extLst>
            <a:ext uri="{FF2B5EF4-FFF2-40B4-BE49-F238E27FC236}">
              <a16:creationId xmlns:a16="http://schemas.microsoft.com/office/drawing/2014/main" id="{00000000-0008-0000-10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4" name="Option Button 1033">
          <a:extLst>
            <a:ext uri="{FF2B5EF4-FFF2-40B4-BE49-F238E27FC236}">
              <a16:creationId xmlns:a16="http://schemas.microsoft.com/office/drawing/2014/main" id="{00000000-0008-0000-10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5" name="Option Button 1034">
          <a:extLst>
            <a:ext uri="{FF2B5EF4-FFF2-40B4-BE49-F238E27FC236}">
              <a16:creationId xmlns:a16="http://schemas.microsoft.com/office/drawing/2014/main" id="{00000000-0008-0000-10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6" name="Group Box 1035" descr="Group Box 5">
          <a:extLst>
            <a:ext uri="{FF2B5EF4-FFF2-40B4-BE49-F238E27FC236}">
              <a16:creationId xmlns:a16="http://schemas.microsoft.com/office/drawing/2014/main" id="{00000000-0008-0000-1000-00000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227</xdr:row>
      <xdr:rowOff>28440</xdr:rowOff>
    </xdr:from>
    <xdr:to>
      <xdr:col>7</xdr:col>
      <xdr:colOff>-363960</xdr:colOff>
      <xdr:row>228</xdr:row>
      <xdr:rowOff>0</xdr:rowOff>
    </xdr:to>
    <xdr:sp macro="" textlink="">
      <xdr:nvSpPr>
        <xdr:cNvPr id="1037" name="Option Button 1036">
          <a:extLst>
            <a:ext uri="{FF2B5EF4-FFF2-40B4-BE49-F238E27FC236}">
              <a16:creationId xmlns:a16="http://schemas.microsoft.com/office/drawing/2014/main" id="{00000000-0008-0000-10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8" name="Option Button 1037">
          <a:extLst>
            <a:ext uri="{FF2B5EF4-FFF2-40B4-BE49-F238E27FC236}">
              <a16:creationId xmlns:a16="http://schemas.microsoft.com/office/drawing/2014/main" id="{00000000-0008-0000-10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39" name="Option Button 1038">
          <a:extLst>
            <a:ext uri="{FF2B5EF4-FFF2-40B4-BE49-F238E27FC236}">
              <a16:creationId xmlns:a16="http://schemas.microsoft.com/office/drawing/2014/main" id="{00000000-0008-0000-10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0" name="Option Button 1039">
          <a:extLst>
            <a:ext uri="{FF2B5EF4-FFF2-40B4-BE49-F238E27FC236}">
              <a16:creationId xmlns:a16="http://schemas.microsoft.com/office/drawing/2014/main" id="{00000000-0008-0000-10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1" name="Group Box 1040" descr="Group Box 5">
          <a:extLst>
            <a:ext uri="{FF2B5EF4-FFF2-40B4-BE49-F238E27FC236}">
              <a16:creationId xmlns:a16="http://schemas.microsoft.com/office/drawing/2014/main" id="{00000000-0008-0000-1000-00001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228</xdr:row>
      <xdr:rowOff>28440</xdr:rowOff>
    </xdr:from>
    <xdr:to>
      <xdr:col>7</xdr:col>
      <xdr:colOff>-363960</xdr:colOff>
      <xdr:row>229</xdr:row>
      <xdr:rowOff>0</xdr:rowOff>
    </xdr:to>
    <xdr:sp macro="" textlink="">
      <xdr:nvSpPr>
        <xdr:cNvPr id="1042" name="Option Button 1041">
          <a:extLst>
            <a:ext uri="{FF2B5EF4-FFF2-40B4-BE49-F238E27FC236}">
              <a16:creationId xmlns:a16="http://schemas.microsoft.com/office/drawing/2014/main" id="{00000000-0008-0000-10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3" name="Option Button 1042">
          <a:extLst>
            <a:ext uri="{FF2B5EF4-FFF2-40B4-BE49-F238E27FC236}">
              <a16:creationId xmlns:a16="http://schemas.microsoft.com/office/drawing/2014/main" id="{00000000-0008-0000-10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4" name="Option Button 1043">
          <a:extLst>
            <a:ext uri="{FF2B5EF4-FFF2-40B4-BE49-F238E27FC236}">
              <a16:creationId xmlns:a16="http://schemas.microsoft.com/office/drawing/2014/main" id="{00000000-0008-0000-1000-00001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5" name="Option Button 1044">
          <a:extLst>
            <a:ext uri="{FF2B5EF4-FFF2-40B4-BE49-F238E27FC236}">
              <a16:creationId xmlns:a16="http://schemas.microsoft.com/office/drawing/2014/main" id="{00000000-0008-0000-1000-00001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6" name="Group Box 1045" descr="Group Box 5">
          <a:extLst>
            <a:ext uri="{FF2B5EF4-FFF2-40B4-BE49-F238E27FC236}">
              <a16:creationId xmlns:a16="http://schemas.microsoft.com/office/drawing/2014/main" id="{00000000-0008-0000-1000-00001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229</xdr:row>
      <xdr:rowOff>28440</xdr:rowOff>
    </xdr:from>
    <xdr:to>
      <xdr:col>7</xdr:col>
      <xdr:colOff>-363960</xdr:colOff>
      <xdr:row>230</xdr:row>
      <xdr:rowOff>0</xdr:rowOff>
    </xdr:to>
    <xdr:sp macro="" textlink="">
      <xdr:nvSpPr>
        <xdr:cNvPr id="1047" name="Option Button 1046">
          <a:extLst>
            <a:ext uri="{FF2B5EF4-FFF2-40B4-BE49-F238E27FC236}">
              <a16:creationId xmlns:a16="http://schemas.microsoft.com/office/drawing/2014/main" id="{00000000-0008-0000-1000-00001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8" name="Option Button 1047">
          <a:extLst>
            <a:ext uri="{FF2B5EF4-FFF2-40B4-BE49-F238E27FC236}">
              <a16:creationId xmlns:a16="http://schemas.microsoft.com/office/drawing/2014/main" id="{00000000-0008-0000-1000-00001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49" name="Option Button 1048">
          <a:extLst>
            <a:ext uri="{FF2B5EF4-FFF2-40B4-BE49-F238E27FC236}">
              <a16:creationId xmlns:a16="http://schemas.microsoft.com/office/drawing/2014/main" id="{00000000-0008-0000-1000-00001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0" name="Option Button 1049">
          <a:extLst>
            <a:ext uri="{FF2B5EF4-FFF2-40B4-BE49-F238E27FC236}">
              <a16:creationId xmlns:a16="http://schemas.microsoft.com/office/drawing/2014/main" id="{00000000-0008-0000-1000-00001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1" name="Group Box 1050" descr="Group Box 5">
          <a:extLst>
            <a:ext uri="{FF2B5EF4-FFF2-40B4-BE49-F238E27FC236}">
              <a16:creationId xmlns:a16="http://schemas.microsoft.com/office/drawing/2014/main" id="{00000000-0008-0000-1000-00001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230</xdr:row>
      <xdr:rowOff>28440</xdr:rowOff>
    </xdr:from>
    <xdr:to>
      <xdr:col>7</xdr:col>
      <xdr:colOff>-363960</xdr:colOff>
      <xdr:row>231</xdr:row>
      <xdr:rowOff>0</xdr:rowOff>
    </xdr:to>
    <xdr:sp macro="" textlink="">
      <xdr:nvSpPr>
        <xdr:cNvPr id="1052" name="Option Button 1051">
          <a:extLst>
            <a:ext uri="{FF2B5EF4-FFF2-40B4-BE49-F238E27FC236}">
              <a16:creationId xmlns:a16="http://schemas.microsoft.com/office/drawing/2014/main" id="{00000000-0008-0000-1000-00001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3" name="Option Button 1052">
          <a:extLst>
            <a:ext uri="{FF2B5EF4-FFF2-40B4-BE49-F238E27FC236}">
              <a16:creationId xmlns:a16="http://schemas.microsoft.com/office/drawing/2014/main" id="{00000000-0008-0000-1000-00001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4" name="Option Button 1053">
          <a:extLst>
            <a:ext uri="{FF2B5EF4-FFF2-40B4-BE49-F238E27FC236}">
              <a16:creationId xmlns:a16="http://schemas.microsoft.com/office/drawing/2014/main" id="{00000000-0008-0000-1000-00001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5" name="Option Button 1054">
          <a:extLst>
            <a:ext uri="{FF2B5EF4-FFF2-40B4-BE49-F238E27FC236}">
              <a16:creationId xmlns:a16="http://schemas.microsoft.com/office/drawing/2014/main" id="{00000000-0008-0000-1000-00001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6" name="Group Box 1055" descr="Group Box 5">
          <a:extLst>
            <a:ext uri="{FF2B5EF4-FFF2-40B4-BE49-F238E27FC236}">
              <a16:creationId xmlns:a16="http://schemas.microsoft.com/office/drawing/2014/main" id="{00000000-0008-0000-1000-00002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231</xdr:row>
      <xdr:rowOff>28440</xdr:rowOff>
    </xdr:from>
    <xdr:to>
      <xdr:col>7</xdr:col>
      <xdr:colOff>-363960</xdr:colOff>
      <xdr:row>232</xdr:row>
      <xdr:rowOff>0</xdr:rowOff>
    </xdr:to>
    <xdr:sp macro="" textlink="">
      <xdr:nvSpPr>
        <xdr:cNvPr id="1057" name="Option Button 1056">
          <a:extLst>
            <a:ext uri="{FF2B5EF4-FFF2-40B4-BE49-F238E27FC236}">
              <a16:creationId xmlns:a16="http://schemas.microsoft.com/office/drawing/2014/main" id="{00000000-0008-0000-1000-00002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8" name="Option Button 1057">
          <a:extLst>
            <a:ext uri="{FF2B5EF4-FFF2-40B4-BE49-F238E27FC236}">
              <a16:creationId xmlns:a16="http://schemas.microsoft.com/office/drawing/2014/main" id="{00000000-0008-0000-1000-00002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59" name="Option Button 1058">
          <a:extLst>
            <a:ext uri="{FF2B5EF4-FFF2-40B4-BE49-F238E27FC236}">
              <a16:creationId xmlns:a16="http://schemas.microsoft.com/office/drawing/2014/main" id="{00000000-0008-0000-1000-00002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0" name="Option Button 1059">
          <a:extLst>
            <a:ext uri="{FF2B5EF4-FFF2-40B4-BE49-F238E27FC236}">
              <a16:creationId xmlns:a16="http://schemas.microsoft.com/office/drawing/2014/main" id="{00000000-0008-0000-1000-00002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1" name="Group Box 1060" descr="Group Box 5">
          <a:extLst>
            <a:ext uri="{FF2B5EF4-FFF2-40B4-BE49-F238E27FC236}">
              <a16:creationId xmlns:a16="http://schemas.microsoft.com/office/drawing/2014/main" id="{00000000-0008-0000-1000-00002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232</xdr:row>
      <xdr:rowOff>28440</xdr:rowOff>
    </xdr:from>
    <xdr:to>
      <xdr:col>7</xdr:col>
      <xdr:colOff>-363960</xdr:colOff>
      <xdr:row>233</xdr:row>
      <xdr:rowOff>0</xdr:rowOff>
    </xdr:to>
    <xdr:sp macro="" textlink="">
      <xdr:nvSpPr>
        <xdr:cNvPr id="1062" name="Option Button 1061">
          <a:extLst>
            <a:ext uri="{FF2B5EF4-FFF2-40B4-BE49-F238E27FC236}">
              <a16:creationId xmlns:a16="http://schemas.microsoft.com/office/drawing/2014/main" id="{00000000-0008-0000-1000-00002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3" name="Option Button 1062">
          <a:extLst>
            <a:ext uri="{FF2B5EF4-FFF2-40B4-BE49-F238E27FC236}">
              <a16:creationId xmlns:a16="http://schemas.microsoft.com/office/drawing/2014/main" id="{00000000-0008-0000-1000-00002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4" name="Option Button 1063">
          <a:extLst>
            <a:ext uri="{FF2B5EF4-FFF2-40B4-BE49-F238E27FC236}">
              <a16:creationId xmlns:a16="http://schemas.microsoft.com/office/drawing/2014/main" id="{00000000-0008-0000-1000-00002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5" name="Option Button 1064">
          <a:extLst>
            <a:ext uri="{FF2B5EF4-FFF2-40B4-BE49-F238E27FC236}">
              <a16:creationId xmlns:a16="http://schemas.microsoft.com/office/drawing/2014/main" id="{00000000-0008-0000-1000-00002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6" name="Group Box 1065" descr="Group Box 5">
          <a:extLst>
            <a:ext uri="{FF2B5EF4-FFF2-40B4-BE49-F238E27FC236}">
              <a16:creationId xmlns:a16="http://schemas.microsoft.com/office/drawing/2014/main" id="{00000000-0008-0000-1000-00002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233</xdr:row>
      <xdr:rowOff>28440</xdr:rowOff>
    </xdr:from>
    <xdr:to>
      <xdr:col>7</xdr:col>
      <xdr:colOff>-363960</xdr:colOff>
      <xdr:row>234</xdr:row>
      <xdr:rowOff>0</xdr:rowOff>
    </xdr:to>
    <xdr:sp macro="" textlink="">
      <xdr:nvSpPr>
        <xdr:cNvPr id="1067" name="Option Button 1066">
          <a:extLst>
            <a:ext uri="{FF2B5EF4-FFF2-40B4-BE49-F238E27FC236}">
              <a16:creationId xmlns:a16="http://schemas.microsoft.com/office/drawing/2014/main" id="{00000000-0008-0000-1000-00002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8" name="Option Button 1067">
          <a:extLst>
            <a:ext uri="{FF2B5EF4-FFF2-40B4-BE49-F238E27FC236}">
              <a16:creationId xmlns:a16="http://schemas.microsoft.com/office/drawing/2014/main" id="{00000000-0008-0000-1000-00002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69" name="Option Button 1068">
          <a:extLst>
            <a:ext uri="{FF2B5EF4-FFF2-40B4-BE49-F238E27FC236}">
              <a16:creationId xmlns:a16="http://schemas.microsoft.com/office/drawing/2014/main" id="{00000000-0008-0000-1000-00002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0" name="Option Button 1069">
          <a:extLst>
            <a:ext uri="{FF2B5EF4-FFF2-40B4-BE49-F238E27FC236}">
              <a16:creationId xmlns:a16="http://schemas.microsoft.com/office/drawing/2014/main" id="{00000000-0008-0000-1000-00002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1" name="Group Box 1070" descr="Group Box 5">
          <a:extLst>
            <a:ext uri="{FF2B5EF4-FFF2-40B4-BE49-F238E27FC236}">
              <a16:creationId xmlns:a16="http://schemas.microsoft.com/office/drawing/2014/main" id="{00000000-0008-0000-1000-00002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234</xdr:row>
      <xdr:rowOff>28440</xdr:rowOff>
    </xdr:from>
    <xdr:to>
      <xdr:col>7</xdr:col>
      <xdr:colOff>-363960</xdr:colOff>
      <xdr:row>235</xdr:row>
      <xdr:rowOff>0</xdr:rowOff>
    </xdr:to>
    <xdr:sp macro="" textlink="">
      <xdr:nvSpPr>
        <xdr:cNvPr id="1072" name="Option Button 1071">
          <a:extLst>
            <a:ext uri="{FF2B5EF4-FFF2-40B4-BE49-F238E27FC236}">
              <a16:creationId xmlns:a16="http://schemas.microsoft.com/office/drawing/2014/main" id="{00000000-0008-0000-1000-00003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3" name="Option Button 1072">
          <a:extLst>
            <a:ext uri="{FF2B5EF4-FFF2-40B4-BE49-F238E27FC236}">
              <a16:creationId xmlns:a16="http://schemas.microsoft.com/office/drawing/2014/main" id="{00000000-0008-0000-1000-00003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4" name="Option Button 1073">
          <a:extLst>
            <a:ext uri="{FF2B5EF4-FFF2-40B4-BE49-F238E27FC236}">
              <a16:creationId xmlns:a16="http://schemas.microsoft.com/office/drawing/2014/main" id="{00000000-0008-0000-1000-00003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5" name="Option Button 1074">
          <a:extLst>
            <a:ext uri="{FF2B5EF4-FFF2-40B4-BE49-F238E27FC236}">
              <a16:creationId xmlns:a16="http://schemas.microsoft.com/office/drawing/2014/main" id="{00000000-0008-0000-1000-00003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6" name="Group Box 1075" descr="Group Box 5">
          <a:extLst>
            <a:ext uri="{FF2B5EF4-FFF2-40B4-BE49-F238E27FC236}">
              <a16:creationId xmlns:a16="http://schemas.microsoft.com/office/drawing/2014/main" id="{00000000-0008-0000-1000-00003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235</xdr:row>
      <xdr:rowOff>28440</xdr:rowOff>
    </xdr:from>
    <xdr:to>
      <xdr:col>7</xdr:col>
      <xdr:colOff>-363960</xdr:colOff>
      <xdr:row>236</xdr:row>
      <xdr:rowOff>0</xdr:rowOff>
    </xdr:to>
    <xdr:sp macro="" textlink="">
      <xdr:nvSpPr>
        <xdr:cNvPr id="1077" name="Option Button 1076">
          <a:extLst>
            <a:ext uri="{FF2B5EF4-FFF2-40B4-BE49-F238E27FC236}">
              <a16:creationId xmlns:a16="http://schemas.microsoft.com/office/drawing/2014/main" id="{00000000-0008-0000-1000-00003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8" name="Option Button 1077">
          <a:extLst>
            <a:ext uri="{FF2B5EF4-FFF2-40B4-BE49-F238E27FC236}">
              <a16:creationId xmlns:a16="http://schemas.microsoft.com/office/drawing/2014/main" id="{00000000-0008-0000-1000-00003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79" name="Option Button 1078">
          <a:extLst>
            <a:ext uri="{FF2B5EF4-FFF2-40B4-BE49-F238E27FC236}">
              <a16:creationId xmlns:a16="http://schemas.microsoft.com/office/drawing/2014/main" id="{00000000-0008-0000-1000-00003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0" name="Option Button 1079">
          <a:extLst>
            <a:ext uri="{FF2B5EF4-FFF2-40B4-BE49-F238E27FC236}">
              <a16:creationId xmlns:a16="http://schemas.microsoft.com/office/drawing/2014/main" id="{00000000-0008-0000-1000-00003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1" name="Group Box 1080" descr="Group Box 5">
          <a:extLst>
            <a:ext uri="{FF2B5EF4-FFF2-40B4-BE49-F238E27FC236}">
              <a16:creationId xmlns:a16="http://schemas.microsoft.com/office/drawing/2014/main" id="{00000000-0008-0000-1000-00003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236</xdr:row>
      <xdr:rowOff>28440</xdr:rowOff>
    </xdr:from>
    <xdr:to>
      <xdr:col>7</xdr:col>
      <xdr:colOff>-363960</xdr:colOff>
      <xdr:row>237</xdr:row>
      <xdr:rowOff>0</xdr:rowOff>
    </xdr:to>
    <xdr:sp macro="" textlink="">
      <xdr:nvSpPr>
        <xdr:cNvPr id="1082" name="Option Button 1081">
          <a:extLst>
            <a:ext uri="{FF2B5EF4-FFF2-40B4-BE49-F238E27FC236}">
              <a16:creationId xmlns:a16="http://schemas.microsoft.com/office/drawing/2014/main" id="{00000000-0008-0000-1000-00003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3" name="Option Button 1082">
          <a:extLst>
            <a:ext uri="{FF2B5EF4-FFF2-40B4-BE49-F238E27FC236}">
              <a16:creationId xmlns:a16="http://schemas.microsoft.com/office/drawing/2014/main" id="{00000000-0008-0000-1000-00003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4" name="Option Button 1083">
          <a:extLst>
            <a:ext uri="{FF2B5EF4-FFF2-40B4-BE49-F238E27FC236}">
              <a16:creationId xmlns:a16="http://schemas.microsoft.com/office/drawing/2014/main" id="{00000000-0008-0000-1000-00003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5" name="Option Button 1084">
          <a:extLst>
            <a:ext uri="{FF2B5EF4-FFF2-40B4-BE49-F238E27FC236}">
              <a16:creationId xmlns:a16="http://schemas.microsoft.com/office/drawing/2014/main" id="{00000000-0008-0000-1000-00003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6" name="Group Box 1085" descr="Group Box 5">
          <a:extLst>
            <a:ext uri="{FF2B5EF4-FFF2-40B4-BE49-F238E27FC236}">
              <a16:creationId xmlns:a16="http://schemas.microsoft.com/office/drawing/2014/main" id="{00000000-0008-0000-1000-00003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237</xdr:row>
      <xdr:rowOff>28440</xdr:rowOff>
    </xdr:from>
    <xdr:to>
      <xdr:col>7</xdr:col>
      <xdr:colOff>-363960</xdr:colOff>
      <xdr:row>238</xdr:row>
      <xdr:rowOff>0</xdr:rowOff>
    </xdr:to>
    <xdr:sp macro="" textlink="">
      <xdr:nvSpPr>
        <xdr:cNvPr id="1087" name="Option Button 1086">
          <a:extLst>
            <a:ext uri="{FF2B5EF4-FFF2-40B4-BE49-F238E27FC236}">
              <a16:creationId xmlns:a16="http://schemas.microsoft.com/office/drawing/2014/main" id="{00000000-0008-0000-1000-00003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8" name="Option Button 1087">
          <a:extLst>
            <a:ext uri="{FF2B5EF4-FFF2-40B4-BE49-F238E27FC236}">
              <a16:creationId xmlns:a16="http://schemas.microsoft.com/office/drawing/2014/main" id="{00000000-0008-0000-1000-00004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89" name="Option Button 1088">
          <a:extLst>
            <a:ext uri="{FF2B5EF4-FFF2-40B4-BE49-F238E27FC236}">
              <a16:creationId xmlns:a16="http://schemas.microsoft.com/office/drawing/2014/main" id="{00000000-0008-0000-1000-00004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0" name="Option Button 1089">
          <a:extLst>
            <a:ext uri="{FF2B5EF4-FFF2-40B4-BE49-F238E27FC236}">
              <a16:creationId xmlns:a16="http://schemas.microsoft.com/office/drawing/2014/main" id="{00000000-0008-0000-1000-00004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1" name="Group Box 1090" descr="Group Box 5">
          <a:extLst>
            <a:ext uri="{FF2B5EF4-FFF2-40B4-BE49-F238E27FC236}">
              <a16:creationId xmlns:a16="http://schemas.microsoft.com/office/drawing/2014/main" id="{00000000-0008-0000-1000-00004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238</xdr:row>
      <xdr:rowOff>28440</xdr:rowOff>
    </xdr:from>
    <xdr:to>
      <xdr:col>7</xdr:col>
      <xdr:colOff>-363960</xdr:colOff>
      <xdr:row>239</xdr:row>
      <xdr:rowOff>0</xdr:rowOff>
    </xdr:to>
    <xdr:sp macro="" textlink="">
      <xdr:nvSpPr>
        <xdr:cNvPr id="1092" name="Option Button 1091">
          <a:extLst>
            <a:ext uri="{FF2B5EF4-FFF2-40B4-BE49-F238E27FC236}">
              <a16:creationId xmlns:a16="http://schemas.microsoft.com/office/drawing/2014/main" id="{00000000-0008-0000-1000-00004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3" name="Option Button 1092">
          <a:extLst>
            <a:ext uri="{FF2B5EF4-FFF2-40B4-BE49-F238E27FC236}">
              <a16:creationId xmlns:a16="http://schemas.microsoft.com/office/drawing/2014/main" id="{00000000-0008-0000-1000-00004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4" name="Option Button 1093">
          <a:extLst>
            <a:ext uri="{FF2B5EF4-FFF2-40B4-BE49-F238E27FC236}">
              <a16:creationId xmlns:a16="http://schemas.microsoft.com/office/drawing/2014/main" id="{00000000-0008-0000-1000-00004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5" name="Option Button 1094">
          <a:extLst>
            <a:ext uri="{FF2B5EF4-FFF2-40B4-BE49-F238E27FC236}">
              <a16:creationId xmlns:a16="http://schemas.microsoft.com/office/drawing/2014/main" id="{00000000-0008-0000-1000-00004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6" name="Group Box 1095" descr="Group Box 5">
          <a:extLst>
            <a:ext uri="{FF2B5EF4-FFF2-40B4-BE49-F238E27FC236}">
              <a16:creationId xmlns:a16="http://schemas.microsoft.com/office/drawing/2014/main" id="{00000000-0008-0000-1000-00004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239</xdr:row>
      <xdr:rowOff>28440</xdr:rowOff>
    </xdr:from>
    <xdr:to>
      <xdr:col>7</xdr:col>
      <xdr:colOff>-363960</xdr:colOff>
      <xdr:row>240</xdr:row>
      <xdr:rowOff>0</xdr:rowOff>
    </xdr:to>
    <xdr:sp macro="" textlink="">
      <xdr:nvSpPr>
        <xdr:cNvPr id="1097" name="Option Button 1096">
          <a:extLst>
            <a:ext uri="{FF2B5EF4-FFF2-40B4-BE49-F238E27FC236}">
              <a16:creationId xmlns:a16="http://schemas.microsoft.com/office/drawing/2014/main" id="{00000000-0008-0000-1000-00004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8" name="Option Button 1097">
          <a:extLst>
            <a:ext uri="{FF2B5EF4-FFF2-40B4-BE49-F238E27FC236}">
              <a16:creationId xmlns:a16="http://schemas.microsoft.com/office/drawing/2014/main" id="{00000000-0008-0000-1000-00004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99" name="Option Button 1098">
          <a:extLst>
            <a:ext uri="{FF2B5EF4-FFF2-40B4-BE49-F238E27FC236}">
              <a16:creationId xmlns:a16="http://schemas.microsoft.com/office/drawing/2014/main" id="{00000000-0008-0000-1000-00004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0" name="Option Button 1099">
          <a:extLst>
            <a:ext uri="{FF2B5EF4-FFF2-40B4-BE49-F238E27FC236}">
              <a16:creationId xmlns:a16="http://schemas.microsoft.com/office/drawing/2014/main" id="{00000000-0008-0000-1000-00004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1" name="Group Box 1100" descr="Group Box 5">
          <a:extLst>
            <a:ext uri="{FF2B5EF4-FFF2-40B4-BE49-F238E27FC236}">
              <a16:creationId xmlns:a16="http://schemas.microsoft.com/office/drawing/2014/main" id="{00000000-0008-0000-1000-00004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240</xdr:row>
      <xdr:rowOff>28440</xdr:rowOff>
    </xdr:from>
    <xdr:to>
      <xdr:col>7</xdr:col>
      <xdr:colOff>-363960</xdr:colOff>
      <xdr:row>241</xdr:row>
      <xdr:rowOff>0</xdr:rowOff>
    </xdr:to>
    <xdr:sp macro="" textlink="">
      <xdr:nvSpPr>
        <xdr:cNvPr id="1102" name="Option Button 1101">
          <a:extLst>
            <a:ext uri="{FF2B5EF4-FFF2-40B4-BE49-F238E27FC236}">
              <a16:creationId xmlns:a16="http://schemas.microsoft.com/office/drawing/2014/main" id="{00000000-0008-0000-1000-00004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3" name="Option Button 1102">
          <a:extLst>
            <a:ext uri="{FF2B5EF4-FFF2-40B4-BE49-F238E27FC236}">
              <a16:creationId xmlns:a16="http://schemas.microsoft.com/office/drawing/2014/main" id="{00000000-0008-0000-1000-00004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4" name="Option Button 1103">
          <a:extLst>
            <a:ext uri="{FF2B5EF4-FFF2-40B4-BE49-F238E27FC236}">
              <a16:creationId xmlns:a16="http://schemas.microsoft.com/office/drawing/2014/main" id="{00000000-0008-0000-1000-00005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5" name="Option Button 1104">
          <a:extLst>
            <a:ext uri="{FF2B5EF4-FFF2-40B4-BE49-F238E27FC236}">
              <a16:creationId xmlns:a16="http://schemas.microsoft.com/office/drawing/2014/main" id="{00000000-0008-0000-1000-00005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6" name="Group Box 1105" descr="Group Box 5">
          <a:extLst>
            <a:ext uri="{FF2B5EF4-FFF2-40B4-BE49-F238E27FC236}">
              <a16:creationId xmlns:a16="http://schemas.microsoft.com/office/drawing/2014/main" id="{00000000-0008-0000-1000-00005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241</xdr:row>
      <xdr:rowOff>28440</xdr:rowOff>
    </xdr:from>
    <xdr:to>
      <xdr:col>7</xdr:col>
      <xdr:colOff>-363960</xdr:colOff>
      <xdr:row>242</xdr:row>
      <xdr:rowOff>0</xdr:rowOff>
    </xdr:to>
    <xdr:sp macro="" textlink="">
      <xdr:nvSpPr>
        <xdr:cNvPr id="1107" name="Option Button 1106">
          <a:extLst>
            <a:ext uri="{FF2B5EF4-FFF2-40B4-BE49-F238E27FC236}">
              <a16:creationId xmlns:a16="http://schemas.microsoft.com/office/drawing/2014/main" id="{00000000-0008-0000-1000-00005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8" name="Option Button 1107">
          <a:extLst>
            <a:ext uri="{FF2B5EF4-FFF2-40B4-BE49-F238E27FC236}">
              <a16:creationId xmlns:a16="http://schemas.microsoft.com/office/drawing/2014/main" id="{00000000-0008-0000-1000-00005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09" name="Option Button 1108">
          <a:extLst>
            <a:ext uri="{FF2B5EF4-FFF2-40B4-BE49-F238E27FC236}">
              <a16:creationId xmlns:a16="http://schemas.microsoft.com/office/drawing/2014/main" id="{00000000-0008-0000-1000-00005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0" name="Option Button 1109">
          <a:extLst>
            <a:ext uri="{FF2B5EF4-FFF2-40B4-BE49-F238E27FC236}">
              <a16:creationId xmlns:a16="http://schemas.microsoft.com/office/drawing/2014/main" id="{00000000-0008-0000-1000-00005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1" name="Group Box 1110" descr="Group Box 5">
          <a:extLst>
            <a:ext uri="{FF2B5EF4-FFF2-40B4-BE49-F238E27FC236}">
              <a16:creationId xmlns:a16="http://schemas.microsoft.com/office/drawing/2014/main" id="{00000000-0008-0000-1000-00005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242</xdr:row>
      <xdr:rowOff>28440</xdr:rowOff>
    </xdr:from>
    <xdr:to>
      <xdr:col>7</xdr:col>
      <xdr:colOff>-363960</xdr:colOff>
      <xdr:row>243</xdr:row>
      <xdr:rowOff>0</xdr:rowOff>
    </xdr:to>
    <xdr:sp macro="" textlink="">
      <xdr:nvSpPr>
        <xdr:cNvPr id="1112" name="Option Button 1111">
          <a:extLst>
            <a:ext uri="{FF2B5EF4-FFF2-40B4-BE49-F238E27FC236}">
              <a16:creationId xmlns:a16="http://schemas.microsoft.com/office/drawing/2014/main" id="{00000000-0008-0000-1000-00005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3" name="Option Button 1112">
          <a:extLst>
            <a:ext uri="{FF2B5EF4-FFF2-40B4-BE49-F238E27FC236}">
              <a16:creationId xmlns:a16="http://schemas.microsoft.com/office/drawing/2014/main" id="{00000000-0008-0000-1000-00005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4" name="Option Button 1113">
          <a:extLst>
            <a:ext uri="{FF2B5EF4-FFF2-40B4-BE49-F238E27FC236}">
              <a16:creationId xmlns:a16="http://schemas.microsoft.com/office/drawing/2014/main" id="{00000000-0008-0000-1000-00005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5" name="Option Button 1114">
          <a:extLst>
            <a:ext uri="{FF2B5EF4-FFF2-40B4-BE49-F238E27FC236}">
              <a16:creationId xmlns:a16="http://schemas.microsoft.com/office/drawing/2014/main" id="{00000000-0008-0000-1000-00005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6" name="Group Box 1115" descr="Group Box 5">
          <a:extLst>
            <a:ext uri="{FF2B5EF4-FFF2-40B4-BE49-F238E27FC236}">
              <a16:creationId xmlns:a16="http://schemas.microsoft.com/office/drawing/2014/main" id="{00000000-0008-0000-1000-00005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243</xdr:row>
      <xdr:rowOff>28440</xdr:rowOff>
    </xdr:from>
    <xdr:to>
      <xdr:col>7</xdr:col>
      <xdr:colOff>-363960</xdr:colOff>
      <xdr:row>244</xdr:row>
      <xdr:rowOff>0</xdr:rowOff>
    </xdr:to>
    <xdr:sp macro="" textlink="">
      <xdr:nvSpPr>
        <xdr:cNvPr id="1117" name="Option Button 1116">
          <a:extLst>
            <a:ext uri="{FF2B5EF4-FFF2-40B4-BE49-F238E27FC236}">
              <a16:creationId xmlns:a16="http://schemas.microsoft.com/office/drawing/2014/main" id="{00000000-0008-0000-1000-00005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8" name="Option Button 1117">
          <a:extLst>
            <a:ext uri="{FF2B5EF4-FFF2-40B4-BE49-F238E27FC236}">
              <a16:creationId xmlns:a16="http://schemas.microsoft.com/office/drawing/2014/main" id="{00000000-0008-0000-1000-00005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19" name="Option Button 1118">
          <a:extLst>
            <a:ext uri="{FF2B5EF4-FFF2-40B4-BE49-F238E27FC236}">
              <a16:creationId xmlns:a16="http://schemas.microsoft.com/office/drawing/2014/main" id="{00000000-0008-0000-1000-00005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0" name="Option Button 1119">
          <a:extLst>
            <a:ext uri="{FF2B5EF4-FFF2-40B4-BE49-F238E27FC236}">
              <a16:creationId xmlns:a16="http://schemas.microsoft.com/office/drawing/2014/main" id="{00000000-0008-0000-1000-00006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1" name="Group Box 1120" descr="Group Box 5">
          <a:extLst>
            <a:ext uri="{FF2B5EF4-FFF2-40B4-BE49-F238E27FC236}">
              <a16:creationId xmlns:a16="http://schemas.microsoft.com/office/drawing/2014/main" id="{00000000-0008-0000-1000-00006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244</xdr:row>
      <xdr:rowOff>28440</xdr:rowOff>
    </xdr:from>
    <xdr:to>
      <xdr:col>7</xdr:col>
      <xdr:colOff>-363960</xdr:colOff>
      <xdr:row>245</xdr:row>
      <xdr:rowOff>0</xdr:rowOff>
    </xdr:to>
    <xdr:sp macro="" textlink="">
      <xdr:nvSpPr>
        <xdr:cNvPr id="1122" name="Option Button 1121">
          <a:extLst>
            <a:ext uri="{FF2B5EF4-FFF2-40B4-BE49-F238E27FC236}">
              <a16:creationId xmlns:a16="http://schemas.microsoft.com/office/drawing/2014/main" id="{00000000-0008-0000-1000-00006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3" name="Option Button 1122">
          <a:extLst>
            <a:ext uri="{FF2B5EF4-FFF2-40B4-BE49-F238E27FC236}">
              <a16:creationId xmlns:a16="http://schemas.microsoft.com/office/drawing/2014/main" id="{00000000-0008-0000-1000-00006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4" name="Option Button 1123">
          <a:extLst>
            <a:ext uri="{FF2B5EF4-FFF2-40B4-BE49-F238E27FC236}">
              <a16:creationId xmlns:a16="http://schemas.microsoft.com/office/drawing/2014/main" id="{00000000-0008-0000-1000-00006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5" name="Option Button 1124">
          <a:extLst>
            <a:ext uri="{FF2B5EF4-FFF2-40B4-BE49-F238E27FC236}">
              <a16:creationId xmlns:a16="http://schemas.microsoft.com/office/drawing/2014/main" id="{00000000-0008-0000-1000-00006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6" name="Group Box 1125" descr="Group Box 5">
          <a:extLst>
            <a:ext uri="{FF2B5EF4-FFF2-40B4-BE49-F238E27FC236}">
              <a16:creationId xmlns:a16="http://schemas.microsoft.com/office/drawing/2014/main" id="{00000000-0008-0000-1000-00006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245</xdr:row>
      <xdr:rowOff>28440</xdr:rowOff>
    </xdr:from>
    <xdr:to>
      <xdr:col>7</xdr:col>
      <xdr:colOff>-363960</xdr:colOff>
      <xdr:row>246</xdr:row>
      <xdr:rowOff>0</xdr:rowOff>
    </xdr:to>
    <xdr:sp macro="" textlink="">
      <xdr:nvSpPr>
        <xdr:cNvPr id="1127" name="Option Button 1126">
          <a:extLst>
            <a:ext uri="{FF2B5EF4-FFF2-40B4-BE49-F238E27FC236}">
              <a16:creationId xmlns:a16="http://schemas.microsoft.com/office/drawing/2014/main" id="{00000000-0008-0000-1000-00006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8" name="Option Button 1127">
          <a:extLst>
            <a:ext uri="{FF2B5EF4-FFF2-40B4-BE49-F238E27FC236}">
              <a16:creationId xmlns:a16="http://schemas.microsoft.com/office/drawing/2014/main" id="{00000000-0008-0000-1000-00006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29" name="Option Button 1128">
          <a:extLst>
            <a:ext uri="{FF2B5EF4-FFF2-40B4-BE49-F238E27FC236}">
              <a16:creationId xmlns:a16="http://schemas.microsoft.com/office/drawing/2014/main" id="{00000000-0008-0000-1000-00006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0" name="Option Button 1129">
          <a:extLst>
            <a:ext uri="{FF2B5EF4-FFF2-40B4-BE49-F238E27FC236}">
              <a16:creationId xmlns:a16="http://schemas.microsoft.com/office/drawing/2014/main" id="{00000000-0008-0000-1000-00006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1" name="Group Box 1130" descr="Group Box 5">
          <a:extLst>
            <a:ext uri="{FF2B5EF4-FFF2-40B4-BE49-F238E27FC236}">
              <a16:creationId xmlns:a16="http://schemas.microsoft.com/office/drawing/2014/main" id="{00000000-0008-0000-1000-00006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246</xdr:row>
      <xdr:rowOff>28440</xdr:rowOff>
    </xdr:from>
    <xdr:to>
      <xdr:col>7</xdr:col>
      <xdr:colOff>-363960</xdr:colOff>
      <xdr:row>247</xdr:row>
      <xdr:rowOff>0</xdr:rowOff>
    </xdr:to>
    <xdr:sp macro="" textlink="">
      <xdr:nvSpPr>
        <xdr:cNvPr id="1132" name="Option Button 1131">
          <a:extLst>
            <a:ext uri="{FF2B5EF4-FFF2-40B4-BE49-F238E27FC236}">
              <a16:creationId xmlns:a16="http://schemas.microsoft.com/office/drawing/2014/main" id="{00000000-0008-0000-1000-00006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3" name="Option Button 1132">
          <a:extLst>
            <a:ext uri="{FF2B5EF4-FFF2-40B4-BE49-F238E27FC236}">
              <a16:creationId xmlns:a16="http://schemas.microsoft.com/office/drawing/2014/main" id="{00000000-0008-0000-1000-00006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4" name="Option Button 1133">
          <a:extLst>
            <a:ext uri="{FF2B5EF4-FFF2-40B4-BE49-F238E27FC236}">
              <a16:creationId xmlns:a16="http://schemas.microsoft.com/office/drawing/2014/main" id="{00000000-0008-0000-1000-00006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5" name="Option Button 1134">
          <a:extLst>
            <a:ext uri="{FF2B5EF4-FFF2-40B4-BE49-F238E27FC236}">
              <a16:creationId xmlns:a16="http://schemas.microsoft.com/office/drawing/2014/main" id="{00000000-0008-0000-1000-00006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6" name="Group Box 1135" descr="Group Box 5">
          <a:extLst>
            <a:ext uri="{FF2B5EF4-FFF2-40B4-BE49-F238E27FC236}">
              <a16:creationId xmlns:a16="http://schemas.microsoft.com/office/drawing/2014/main" id="{00000000-0008-0000-1000-00007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247</xdr:row>
      <xdr:rowOff>28440</xdr:rowOff>
    </xdr:from>
    <xdr:to>
      <xdr:col>7</xdr:col>
      <xdr:colOff>-363960</xdr:colOff>
      <xdr:row>248</xdr:row>
      <xdr:rowOff>0</xdr:rowOff>
    </xdr:to>
    <xdr:sp macro="" textlink="">
      <xdr:nvSpPr>
        <xdr:cNvPr id="1137" name="Option Button 1136">
          <a:extLst>
            <a:ext uri="{FF2B5EF4-FFF2-40B4-BE49-F238E27FC236}">
              <a16:creationId xmlns:a16="http://schemas.microsoft.com/office/drawing/2014/main" id="{00000000-0008-0000-1000-00007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8" name="Option Button 1137">
          <a:extLst>
            <a:ext uri="{FF2B5EF4-FFF2-40B4-BE49-F238E27FC236}">
              <a16:creationId xmlns:a16="http://schemas.microsoft.com/office/drawing/2014/main" id="{00000000-0008-0000-1000-00007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39" name="Option Button 1138">
          <a:extLst>
            <a:ext uri="{FF2B5EF4-FFF2-40B4-BE49-F238E27FC236}">
              <a16:creationId xmlns:a16="http://schemas.microsoft.com/office/drawing/2014/main" id="{00000000-0008-0000-1000-00007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0" name="Option Button 1139">
          <a:extLst>
            <a:ext uri="{FF2B5EF4-FFF2-40B4-BE49-F238E27FC236}">
              <a16:creationId xmlns:a16="http://schemas.microsoft.com/office/drawing/2014/main" id="{00000000-0008-0000-1000-00007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1" name="Group Box 1140" descr="Group Box 5">
          <a:extLst>
            <a:ext uri="{FF2B5EF4-FFF2-40B4-BE49-F238E27FC236}">
              <a16:creationId xmlns:a16="http://schemas.microsoft.com/office/drawing/2014/main" id="{00000000-0008-0000-1000-00007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248</xdr:row>
      <xdr:rowOff>28440</xdr:rowOff>
    </xdr:from>
    <xdr:to>
      <xdr:col>7</xdr:col>
      <xdr:colOff>-363960</xdr:colOff>
      <xdr:row>249</xdr:row>
      <xdr:rowOff>0</xdr:rowOff>
    </xdr:to>
    <xdr:sp macro="" textlink="">
      <xdr:nvSpPr>
        <xdr:cNvPr id="1142" name="Option Button 1141">
          <a:extLst>
            <a:ext uri="{FF2B5EF4-FFF2-40B4-BE49-F238E27FC236}">
              <a16:creationId xmlns:a16="http://schemas.microsoft.com/office/drawing/2014/main" id="{00000000-0008-0000-1000-00007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3" name="Option Button 1142">
          <a:extLst>
            <a:ext uri="{FF2B5EF4-FFF2-40B4-BE49-F238E27FC236}">
              <a16:creationId xmlns:a16="http://schemas.microsoft.com/office/drawing/2014/main" id="{00000000-0008-0000-1000-00007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4" name="Option Button 1143">
          <a:extLst>
            <a:ext uri="{FF2B5EF4-FFF2-40B4-BE49-F238E27FC236}">
              <a16:creationId xmlns:a16="http://schemas.microsoft.com/office/drawing/2014/main" id="{00000000-0008-0000-1000-00007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5" name="Option Button 1144">
          <a:extLst>
            <a:ext uri="{FF2B5EF4-FFF2-40B4-BE49-F238E27FC236}">
              <a16:creationId xmlns:a16="http://schemas.microsoft.com/office/drawing/2014/main" id="{00000000-0008-0000-1000-00007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6" name="Group Box 1145" descr="Group Box 5">
          <a:extLst>
            <a:ext uri="{FF2B5EF4-FFF2-40B4-BE49-F238E27FC236}">
              <a16:creationId xmlns:a16="http://schemas.microsoft.com/office/drawing/2014/main" id="{00000000-0008-0000-1000-00007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249</xdr:row>
      <xdr:rowOff>28440</xdr:rowOff>
    </xdr:from>
    <xdr:to>
      <xdr:col>7</xdr:col>
      <xdr:colOff>-363960</xdr:colOff>
      <xdr:row>250</xdr:row>
      <xdr:rowOff>0</xdr:rowOff>
    </xdr:to>
    <xdr:sp macro="" textlink="">
      <xdr:nvSpPr>
        <xdr:cNvPr id="1147" name="Option Button 1146">
          <a:extLst>
            <a:ext uri="{FF2B5EF4-FFF2-40B4-BE49-F238E27FC236}">
              <a16:creationId xmlns:a16="http://schemas.microsoft.com/office/drawing/2014/main" id="{00000000-0008-0000-1000-00007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8" name="Option Button 1147">
          <a:extLst>
            <a:ext uri="{FF2B5EF4-FFF2-40B4-BE49-F238E27FC236}">
              <a16:creationId xmlns:a16="http://schemas.microsoft.com/office/drawing/2014/main" id="{00000000-0008-0000-1000-00007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49" name="Option Button 1148">
          <a:extLst>
            <a:ext uri="{FF2B5EF4-FFF2-40B4-BE49-F238E27FC236}">
              <a16:creationId xmlns:a16="http://schemas.microsoft.com/office/drawing/2014/main" id="{00000000-0008-0000-1000-00007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0" name="Option Button 1149">
          <a:extLst>
            <a:ext uri="{FF2B5EF4-FFF2-40B4-BE49-F238E27FC236}">
              <a16:creationId xmlns:a16="http://schemas.microsoft.com/office/drawing/2014/main" id="{00000000-0008-0000-1000-00007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1" name="Group Box 1150" descr="Group Box 5">
          <a:extLst>
            <a:ext uri="{FF2B5EF4-FFF2-40B4-BE49-F238E27FC236}">
              <a16:creationId xmlns:a16="http://schemas.microsoft.com/office/drawing/2014/main" id="{00000000-0008-0000-1000-00007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250</xdr:row>
      <xdr:rowOff>28440</xdr:rowOff>
    </xdr:from>
    <xdr:to>
      <xdr:col>7</xdr:col>
      <xdr:colOff>-363960</xdr:colOff>
      <xdr:row>251</xdr:row>
      <xdr:rowOff>0</xdr:rowOff>
    </xdr:to>
    <xdr:sp macro="" textlink="">
      <xdr:nvSpPr>
        <xdr:cNvPr id="1152" name="Option Button 1151">
          <a:extLst>
            <a:ext uri="{FF2B5EF4-FFF2-40B4-BE49-F238E27FC236}">
              <a16:creationId xmlns:a16="http://schemas.microsoft.com/office/drawing/2014/main" id="{00000000-0008-0000-1000-00008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3" name="Option Button 1152">
          <a:extLst>
            <a:ext uri="{FF2B5EF4-FFF2-40B4-BE49-F238E27FC236}">
              <a16:creationId xmlns:a16="http://schemas.microsoft.com/office/drawing/2014/main" id="{00000000-0008-0000-1000-00008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4" name="Option Button 1153">
          <a:extLst>
            <a:ext uri="{FF2B5EF4-FFF2-40B4-BE49-F238E27FC236}">
              <a16:creationId xmlns:a16="http://schemas.microsoft.com/office/drawing/2014/main" id="{00000000-0008-0000-1000-00008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5" name="Option Button 1154">
          <a:extLst>
            <a:ext uri="{FF2B5EF4-FFF2-40B4-BE49-F238E27FC236}">
              <a16:creationId xmlns:a16="http://schemas.microsoft.com/office/drawing/2014/main" id="{00000000-0008-0000-1000-00008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6" name="Group Box 1155" descr="Group Box 5">
          <a:extLst>
            <a:ext uri="{FF2B5EF4-FFF2-40B4-BE49-F238E27FC236}">
              <a16:creationId xmlns:a16="http://schemas.microsoft.com/office/drawing/2014/main" id="{00000000-0008-0000-1000-00008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251</xdr:row>
      <xdr:rowOff>28440</xdr:rowOff>
    </xdr:from>
    <xdr:to>
      <xdr:col>7</xdr:col>
      <xdr:colOff>-363960</xdr:colOff>
      <xdr:row>252</xdr:row>
      <xdr:rowOff>0</xdr:rowOff>
    </xdr:to>
    <xdr:sp macro="" textlink="">
      <xdr:nvSpPr>
        <xdr:cNvPr id="1157" name="Option Button 1156">
          <a:extLst>
            <a:ext uri="{FF2B5EF4-FFF2-40B4-BE49-F238E27FC236}">
              <a16:creationId xmlns:a16="http://schemas.microsoft.com/office/drawing/2014/main" id="{00000000-0008-0000-1000-00008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8" name="Option Button 1157">
          <a:extLst>
            <a:ext uri="{FF2B5EF4-FFF2-40B4-BE49-F238E27FC236}">
              <a16:creationId xmlns:a16="http://schemas.microsoft.com/office/drawing/2014/main" id="{00000000-0008-0000-1000-00008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59" name="Option Button 1158">
          <a:extLst>
            <a:ext uri="{FF2B5EF4-FFF2-40B4-BE49-F238E27FC236}">
              <a16:creationId xmlns:a16="http://schemas.microsoft.com/office/drawing/2014/main" id="{00000000-0008-0000-1000-00008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0" name="Option Button 1159">
          <a:extLst>
            <a:ext uri="{FF2B5EF4-FFF2-40B4-BE49-F238E27FC236}">
              <a16:creationId xmlns:a16="http://schemas.microsoft.com/office/drawing/2014/main" id="{00000000-0008-0000-1000-00008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1" name="Group Box 1160" descr="Group Box 5">
          <a:extLst>
            <a:ext uri="{FF2B5EF4-FFF2-40B4-BE49-F238E27FC236}">
              <a16:creationId xmlns:a16="http://schemas.microsoft.com/office/drawing/2014/main" id="{00000000-0008-0000-1000-00008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252</xdr:row>
      <xdr:rowOff>28440</xdr:rowOff>
    </xdr:from>
    <xdr:to>
      <xdr:col>7</xdr:col>
      <xdr:colOff>-363960</xdr:colOff>
      <xdr:row>253</xdr:row>
      <xdr:rowOff>0</xdr:rowOff>
    </xdr:to>
    <xdr:sp macro="" textlink="">
      <xdr:nvSpPr>
        <xdr:cNvPr id="1162" name="Option Button 1161">
          <a:extLst>
            <a:ext uri="{FF2B5EF4-FFF2-40B4-BE49-F238E27FC236}">
              <a16:creationId xmlns:a16="http://schemas.microsoft.com/office/drawing/2014/main" id="{00000000-0008-0000-1000-00008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3" name="Option Button 1162">
          <a:extLst>
            <a:ext uri="{FF2B5EF4-FFF2-40B4-BE49-F238E27FC236}">
              <a16:creationId xmlns:a16="http://schemas.microsoft.com/office/drawing/2014/main" id="{00000000-0008-0000-1000-00008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4" name="Option Button 1163">
          <a:extLst>
            <a:ext uri="{FF2B5EF4-FFF2-40B4-BE49-F238E27FC236}">
              <a16:creationId xmlns:a16="http://schemas.microsoft.com/office/drawing/2014/main" id="{00000000-0008-0000-1000-00008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5" name="Option Button 1164">
          <a:extLst>
            <a:ext uri="{FF2B5EF4-FFF2-40B4-BE49-F238E27FC236}">
              <a16:creationId xmlns:a16="http://schemas.microsoft.com/office/drawing/2014/main" id="{00000000-0008-0000-1000-00008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6" name="Group Box 1165" descr="Group Box 5">
          <a:extLst>
            <a:ext uri="{FF2B5EF4-FFF2-40B4-BE49-F238E27FC236}">
              <a16:creationId xmlns:a16="http://schemas.microsoft.com/office/drawing/2014/main" id="{00000000-0008-0000-1000-00008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253</xdr:row>
      <xdr:rowOff>28440</xdr:rowOff>
    </xdr:from>
    <xdr:to>
      <xdr:col>7</xdr:col>
      <xdr:colOff>-363960</xdr:colOff>
      <xdr:row>254</xdr:row>
      <xdr:rowOff>0</xdr:rowOff>
    </xdr:to>
    <xdr:sp macro="" textlink="">
      <xdr:nvSpPr>
        <xdr:cNvPr id="1167" name="Option Button 1166">
          <a:extLst>
            <a:ext uri="{FF2B5EF4-FFF2-40B4-BE49-F238E27FC236}">
              <a16:creationId xmlns:a16="http://schemas.microsoft.com/office/drawing/2014/main" id="{00000000-0008-0000-1000-00008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8" name="Option Button 1167">
          <a:extLst>
            <a:ext uri="{FF2B5EF4-FFF2-40B4-BE49-F238E27FC236}">
              <a16:creationId xmlns:a16="http://schemas.microsoft.com/office/drawing/2014/main" id="{00000000-0008-0000-1000-00009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69" name="Option Button 1168">
          <a:extLst>
            <a:ext uri="{FF2B5EF4-FFF2-40B4-BE49-F238E27FC236}">
              <a16:creationId xmlns:a16="http://schemas.microsoft.com/office/drawing/2014/main" id="{00000000-0008-0000-1000-00009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0" name="Option Button 1169">
          <a:extLst>
            <a:ext uri="{FF2B5EF4-FFF2-40B4-BE49-F238E27FC236}">
              <a16:creationId xmlns:a16="http://schemas.microsoft.com/office/drawing/2014/main" id="{00000000-0008-0000-1000-00009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1" name="Group Box 1170" descr="Group Box 5">
          <a:extLst>
            <a:ext uri="{FF2B5EF4-FFF2-40B4-BE49-F238E27FC236}">
              <a16:creationId xmlns:a16="http://schemas.microsoft.com/office/drawing/2014/main" id="{00000000-0008-0000-1000-00009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254</xdr:row>
      <xdr:rowOff>28440</xdr:rowOff>
    </xdr:from>
    <xdr:to>
      <xdr:col>7</xdr:col>
      <xdr:colOff>-363960</xdr:colOff>
      <xdr:row>255</xdr:row>
      <xdr:rowOff>0</xdr:rowOff>
    </xdr:to>
    <xdr:sp macro="" textlink="">
      <xdr:nvSpPr>
        <xdr:cNvPr id="1172" name="Option Button 1171">
          <a:extLst>
            <a:ext uri="{FF2B5EF4-FFF2-40B4-BE49-F238E27FC236}">
              <a16:creationId xmlns:a16="http://schemas.microsoft.com/office/drawing/2014/main" id="{00000000-0008-0000-1000-00009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3" name="Option Button 1172">
          <a:extLst>
            <a:ext uri="{FF2B5EF4-FFF2-40B4-BE49-F238E27FC236}">
              <a16:creationId xmlns:a16="http://schemas.microsoft.com/office/drawing/2014/main" id="{00000000-0008-0000-1000-00009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4" name="Option Button 1173">
          <a:extLst>
            <a:ext uri="{FF2B5EF4-FFF2-40B4-BE49-F238E27FC236}">
              <a16:creationId xmlns:a16="http://schemas.microsoft.com/office/drawing/2014/main" id="{00000000-0008-0000-1000-00009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5" name="Option Button 1174">
          <a:extLst>
            <a:ext uri="{FF2B5EF4-FFF2-40B4-BE49-F238E27FC236}">
              <a16:creationId xmlns:a16="http://schemas.microsoft.com/office/drawing/2014/main" id="{00000000-0008-0000-1000-00009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6" name="Group Box 1175" descr="Group Box 5">
          <a:extLst>
            <a:ext uri="{FF2B5EF4-FFF2-40B4-BE49-F238E27FC236}">
              <a16:creationId xmlns:a16="http://schemas.microsoft.com/office/drawing/2014/main" id="{00000000-0008-0000-1000-00009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255</xdr:row>
      <xdr:rowOff>28440</xdr:rowOff>
    </xdr:from>
    <xdr:to>
      <xdr:col>7</xdr:col>
      <xdr:colOff>-363960</xdr:colOff>
      <xdr:row>256</xdr:row>
      <xdr:rowOff>0</xdr:rowOff>
    </xdr:to>
    <xdr:sp macro="" textlink="">
      <xdr:nvSpPr>
        <xdr:cNvPr id="1177" name="Option Button 1176">
          <a:extLst>
            <a:ext uri="{FF2B5EF4-FFF2-40B4-BE49-F238E27FC236}">
              <a16:creationId xmlns:a16="http://schemas.microsoft.com/office/drawing/2014/main" id="{00000000-0008-0000-1000-00009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8" name="Option Button 1177">
          <a:extLst>
            <a:ext uri="{FF2B5EF4-FFF2-40B4-BE49-F238E27FC236}">
              <a16:creationId xmlns:a16="http://schemas.microsoft.com/office/drawing/2014/main" id="{00000000-0008-0000-1000-00009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79" name="Option Button 1178">
          <a:extLst>
            <a:ext uri="{FF2B5EF4-FFF2-40B4-BE49-F238E27FC236}">
              <a16:creationId xmlns:a16="http://schemas.microsoft.com/office/drawing/2014/main" id="{00000000-0008-0000-1000-00009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0" name="Option Button 1179">
          <a:extLst>
            <a:ext uri="{FF2B5EF4-FFF2-40B4-BE49-F238E27FC236}">
              <a16:creationId xmlns:a16="http://schemas.microsoft.com/office/drawing/2014/main" id="{00000000-0008-0000-1000-00009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1" name="Group Box 1180" descr="Group Box 5">
          <a:extLst>
            <a:ext uri="{FF2B5EF4-FFF2-40B4-BE49-F238E27FC236}">
              <a16:creationId xmlns:a16="http://schemas.microsoft.com/office/drawing/2014/main" id="{00000000-0008-0000-1000-00009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256</xdr:row>
      <xdr:rowOff>28440</xdr:rowOff>
    </xdr:from>
    <xdr:to>
      <xdr:col>7</xdr:col>
      <xdr:colOff>-363960</xdr:colOff>
      <xdr:row>257</xdr:row>
      <xdr:rowOff>0</xdr:rowOff>
    </xdr:to>
    <xdr:sp macro="" textlink="">
      <xdr:nvSpPr>
        <xdr:cNvPr id="1182" name="Option Button 1181">
          <a:extLst>
            <a:ext uri="{FF2B5EF4-FFF2-40B4-BE49-F238E27FC236}">
              <a16:creationId xmlns:a16="http://schemas.microsoft.com/office/drawing/2014/main" id="{00000000-0008-0000-1000-00009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3" name="Option Button 1182">
          <a:extLst>
            <a:ext uri="{FF2B5EF4-FFF2-40B4-BE49-F238E27FC236}">
              <a16:creationId xmlns:a16="http://schemas.microsoft.com/office/drawing/2014/main" id="{00000000-0008-0000-1000-00009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4" name="Option Button 1183">
          <a:extLst>
            <a:ext uri="{FF2B5EF4-FFF2-40B4-BE49-F238E27FC236}">
              <a16:creationId xmlns:a16="http://schemas.microsoft.com/office/drawing/2014/main" id="{00000000-0008-0000-1000-0000A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5" name="Option Button 1184">
          <a:extLst>
            <a:ext uri="{FF2B5EF4-FFF2-40B4-BE49-F238E27FC236}">
              <a16:creationId xmlns:a16="http://schemas.microsoft.com/office/drawing/2014/main" id="{00000000-0008-0000-1000-0000A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6" name="Group Box 1185" descr="Group Box 5">
          <a:extLst>
            <a:ext uri="{FF2B5EF4-FFF2-40B4-BE49-F238E27FC236}">
              <a16:creationId xmlns:a16="http://schemas.microsoft.com/office/drawing/2014/main" id="{00000000-0008-0000-1000-0000A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257</xdr:row>
      <xdr:rowOff>28440</xdr:rowOff>
    </xdr:from>
    <xdr:to>
      <xdr:col>7</xdr:col>
      <xdr:colOff>-363960</xdr:colOff>
      <xdr:row>258</xdr:row>
      <xdr:rowOff>0</xdr:rowOff>
    </xdr:to>
    <xdr:sp macro="" textlink="">
      <xdr:nvSpPr>
        <xdr:cNvPr id="1187" name="Option Button 1186">
          <a:extLst>
            <a:ext uri="{FF2B5EF4-FFF2-40B4-BE49-F238E27FC236}">
              <a16:creationId xmlns:a16="http://schemas.microsoft.com/office/drawing/2014/main" id="{00000000-0008-0000-1000-0000A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8" name="Option Button 1187">
          <a:extLst>
            <a:ext uri="{FF2B5EF4-FFF2-40B4-BE49-F238E27FC236}">
              <a16:creationId xmlns:a16="http://schemas.microsoft.com/office/drawing/2014/main" id="{00000000-0008-0000-1000-0000A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89" name="Option Button 1188">
          <a:extLst>
            <a:ext uri="{FF2B5EF4-FFF2-40B4-BE49-F238E27FC236}">
              <a16:creationId xmlns:a16="http://schemas.microsoft.com/office/drawing/2014/main" id="{00000000-0008-0000-1000-0000A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0" name="Option Button 1189">
          <a:extLst>
            <a:ext uri="{FF2B5EF4-FFF2-40B4-BE49-F238E27FC236}">
              <a16:creationId xmlns:a16="http://schemas.microsoft.com/office/drawing/2014/main" id="{00000000-0008-0000-1000-0000A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1" name="Group Box 1190" descr="Group Box 5">
          <a:extLst>
            <a:ext uri="{FF2B5EF4-FFF2-40B4-BE49-F238E27FC236}">
              <a16:creationId xmlns:a16="http://schemas.microsoft.com/office/drawing/2014/main" id="{00000000-0008-0000-1000-0000A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258</xdr:row>
      <xdr:rowOff>28440</xdr:rowOff>
    </xdr:from>
    <xdr:to>
      <xdr:col>7</xdr:col>
      <xdr:colOff>-363960</xdr:colOff>
      <xdr:row>259</xdr:row>
      <xdr:rowOff>0</xdr:rowOff>
    </xdr:to>
    <xdr:sp macro="" textlink="">
      <xdr:nvSpPr>
        <xdr:cNvPr id="1192" name="Option Button 1191">
          <a:extLst>
            <a:ext uri="{FF2B5EF4-FFF2-40B4-BE49-F238E27FC236}">
              <a16:creationId xmlns:a16="http://schemas.microsoft.com/office/drawing/2014/main" id="{00000000-0008-0000-1000-0000A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3" name="Option Button 1192">
          <a:extLst>
            <a:ext uri="{FF2B5EF4-FFF2-40B4-BE49-F238E27FC236}">
              <a16:creationId xmlns:a16="http://schemas.microsoft.com/office/drawing/2014/main" id="{00000000-0008-0000-1000-0000A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4" name="Option Button 1193">
          <a:extLst>
            <a:ext uri="{FF2B5EF4-FFF2-40B4-BE49-F238E27FC236}">
              <a16:creationId xmlns:a16="http://schemas.microsoft.com/office/drawing/2014/main" id="{00000000-0008-0000-1000-0000A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5" name="Option Button 1194">
          <a:extLst>
            <a:ext uri="{FF2B5EF4-FFF2-40B4-BE49-F238E27FC236}">
              <a16:creationId xmlns:a16="http://schemas.microsoft.com/office/drawing/2014/main" id="{00000000-0008-0000-1000-0000A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6" name="Group Box 1195" descr="Group Box 5">
          <a:extLst>
            <a:ext uri="{FF2B5EF4-FFF2-40B4-BE49-F238E27FC236}">
              <a16:creationId xmlns:a16="http://schemas.microsoft.com/office/drawing/2014/main" id="{00000000-0008-0000-1000-0000A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259</xdr:row>
      <xdr:rowOff>28440</xdr:rowOff>
    </xdr:from>
    <xdr:to>
      <xdr:col>7</xdr:col>
      <xdr:colOff>-363960</xdr:colOff>
      <xdr:row>260</xdr:row>
      <xdr:rowOff>0</xdr:rowOff>
    </xdr:to>
    <xdr:sp macro="" textlink="">
      <xdr:nvSpPr>
        <xdr:cNvPr id="1197" name="Option Button 1196">
          <a:extLst>
            <a:ext uri="{FF2B5EF4-FFF2-40B4-BE49-F238E27FC236}">
              <a16:creationId xmlns:a16="http://schemas.microsoft.com/office/drawing/2014/main" id="{00000000-0008-0000-1000-0000A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8" name="Option Button 1197">
          <a:extLst>
            <a:ext uri="{FF2B5EF4-FFF2-40B4-BE49-F238E27FC236}">
              <a16:creationId xmlns:a16="http://schemas.microsoft.com/office/drawing/2014/main" id="{00000000-0008-0000-1000-0000A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199" name="Option Button 1198">
          <a:extLst>
            <a:ext uri="{FF2B5EF4-FFF2-40B4-BE49-F238E27FC236}">
              <a16:creationId xmlns:a16="http://schemas.microsoft.com/office/drawing/2014/main" id="{00000000-0008-0000-1000-0000A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0" name="Option Button 1199">
          <a:extLst>
            <a:ext uri="{FF2B5EF4-FFF2-40B4-BE49-F238E27FC236}">
              <a16:creationId xmlns:a16="http://schemas.microsoft.com/office/drawing/2014/main" id="{00000000-0008-0000-1000-0000B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1" name="Group Box 1200" descr="Group Box 5">
          <a:extLst>
            <a:ext uri="{FF2B5EF4-FFF2-40B4-BE49-F238E27FC236}">
              <a16:creationId xmlns:a16="http://schemas.microsoft.com/office/drawing/2014/main" id="{00000000-0008-0000-1000-0000B1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260</xdr:row>
      <xdr:rowOff>28440</xdr:rowOff>
    </xdr:from>
    <xdr:to>
      <xdr:col>7</xdr:col>
      <xdr:colOff>-363960</xdr:colOff>
      <xdr:row>261</xdr:row>
      <xdr:rowOff>0</xdr:rowOff>
    </xdr:to>
    <xdr:sp macro="" textlink="">
      <xdr:nvSpPr>
        <xdr:cNvPr id="1202" name="Option Button 1201">
          <a:extLst>
            <a:ext uri="{FF2B5EF4-FFF2-40B4-BE49-F238E27FC236}">
              <a16:creationId xmlns:a16="http://schemas.microsoft.com/office/drawing/2014/main" id="{00000000-0008-0000-1000-0000B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3" name="Option Button 1202">
          <a:extLst>
            <a:ext uri="{FF2B5EF4-FFF2-40B4-BE49-F238E27FC236}">
              <a16:creationId xmlns:a16="http://schemas.microsoft.com/office/drawing/2014/main" id="{00000000-0008-0000-1000-0000B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4" name="Option Button 1203">
          <a:extLst>
            <a:ext uri="{FF2B5EF4-FFF2-40B4-BE49-F238E27FC236}">
              <a16:creationId xmlns:a16="http://schemas.microsoft.com/office/drawing/2014/main" id="{00000000-0008-0000-1000-0000B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5" name="Option Button 1204">
          <a:extLst>
            <a:ext uri="{FF2B5EF4-FFF2-40B4-BE49-F238E27FC236}">
              <a16:creationId xmlns:a16="http://schemas.microsoft.com/office/drawing/2014/main" id="{00000000-0008-0000-1000-0000B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6" name="Group Box 1205" descr="Group Box 5">
          <a:extLst>
            <a:ext uri="{FF2B5EF4-FFF2-40B4-BE49-F238E27FC236}">
              <a16:creationId xmlns:a16="http://schemas.microsoft.com/office/drawing/2014/main" id="{00000000-0008-0000-1000-0000B6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261</xdr:row>
      <xdr:rowOff>28440</xdr:rowOff>
    </xdr:from>
    <xdr:to>
      <xdr:col>7</xdr:col>
      <xdr:colOff>-363960</xdr:colOff>
      <xdr:row>262</xdr:row>
      <xdr:rowOff>0</xdr:rowOff>
    </xdr:to>
    <xdr:sp macro="" textlink="">
      <xdr:nvSpPr>
        <xdr:cNvPr id="1207" name="Option Button 1206">
          <a:extLst>
            <a:ext uri="{FF2B5EF4-FFF2-40B4-BE49-F238E27FC236}">
              <a16:creationId xmlns:a16="http://schemas.microsoft.com/office/drawing/2014/main" id="{00000000-0008-0000-1000-0000B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8" name="Option Button 1207">
          <a:extLst>
            <a:ext uri="{FF2B5EF4-FFF2-40B4-BE49-F238E27FC236}">
              <a16:creationId xmlns:a16="http://schemas.microsoft.com/office/drawing/2014/main" id="{00000000-0008-0000-1000-0000B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09" name="Option Button 1208">
          <a:extLst>
            <a:ext uri="{FF2B5EF4-FFF2-40B4-BE49-F238E27FC236}">
              <a16:creationId xmlns:a16="http://schemas.microsoft.com/office/drawing/2014/main" id="{00000000-0008-0000-1000-0000B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0" name="Option Button 1209">
          <a:extLst>
            <a:ext uri="{FF2B5EF4-FFF2-40B4-BE49-F238E27FC236}">
              <a16:creationId xmlns:a16="http://schemas.microsoft.com/office/drawing/2014/main" id="{00000000-0008-0000-1000-0000B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1" name="Group Box 1210" descr="Group Box 5">
          <a:extLst>
            <a:ext uri="{FF2B5EF4-FFF2-40B4-BE49-F238E27FC236}">
              <a16:creationId xmlns:a16="http://schemas.microsoft.com/office/drawing/2014/main" id="{00000000-0008-0000-1000-0000BB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262</xdr:row>
      <xdr:rowOff>28440</xdr:rowOff>
    </xdr:from>
    <xdr:to>
      <xdr:col>7</xdr:col>
      <xdr:colOff>-363960</xdr:colOff>
      <xdr:row>263</xdr:row>
      <xdr:rowOff>0</xdr:rowOff>
    </xdr:to>
    <xdr:sp macro="" textlink="">
      <xdr:nvSpPr>
        <xdr:cNvPr id="1212" name="Option Button 1211">
          <a:extLst>
            <a:ext uri="{FF2B5EF4-FFF2-40B4-BE49-F238E27FC236}">
              <a16:creationId xmlns:a16="http://schemas.microsoft.com/office/drawing/2014/main" id="{00000000-0008-0000-1000-0000B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3" name="Option Button 1212">
          <a:extLst>
            <a:ext uri="{FF2B5EF4-FFF2-40B4-BE49-F238E27FC236}">
              <a16:creationId xmlns:a16="http://schemas.microsoft.com/office/drawing/2014/main" id="{00000000-0008-0000-1000-0000B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4" name="Option Button 1213">
          <a:extLst>
            <a:ext uri="{FF2B5EF4-FFF2-40B4-BE49-F238E27FC236}">
              <a16:creationId xmlns:a16="http://schemas.microsoft.com/office/drawing/2014/main" id="{00000000-0008-0000-1000-0000B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5" name="Option Button 1214">
          <a:extLst>
            <a:ext uri="{FF2B5EF4-FFF2-40B4-BE49-F238E27FC236}">
              <a16:creationId xmlns:a16="http://schemas.microsoft.com/office/drawing/2014/main" id="{00000000-0008-0000-1000-0000B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6" name="Group Box 1215" descr="Group Box 5">
          <a:extLst>
            <a:ext uri="{FF2B5EF4-FFF2-40B4-BE49-F238E27FC236}">
              <a16:creationId xmlns:a16="http://schemas.microsoft.com/office/drawing/2014/main" id="{00000000-0008-0000-1000-0000C0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263</xdr:row>
      <xdr:rowOff>28440</xdr:rowOff>
    </xdr:from>
    <xdr:to>
      <xdr:col>7</xdr:col>
      <xdr:colOff>-363960</xdr:colOff>
      <xdr:row>264</xdr:row>
      <xdr:rowOff>0</xdr:rowOff>
    </xdr:to>
    <xdr:sp macro="" textlink="">
      <xdr:nvSpPr>
        <xdr:cNvPr id="1217" name="Option Button 1216">
          <a:extLst>
            <a:ext uri="{FF2B5EF4-FFF2-40B4-BE49-F238E27FC236}">
              <a16:creationId xmlns:a16="http://schemas.microsoft.com/office/drawing/2014/main" id="{00000000-0008-0000-1000-0000C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8" name="Option Button 1217">
          <a:extLst>
            <a:ext uri="{FF2B5EF4-FFF2-40B4-BE49-F238E27FC236}">
              <a16:creationId xmlns:a16="http://schemas.microsoft.com/office/drawing/2014/main" id="{00000000-0008-0000-1000-0000C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19" name="Option Button 1218">
          <a:extLst>
            <a:ext uri="{FF2B5EF4-FFF2-40B4-BE49-F238E27FC236}">
              <a16:creationId xmlns:a16="http://schemas.microsoft.com/office/drawing/2014/main" id="{00000000-0008-0000-1000-0000C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0" name="Option Button 1219">
          <a:extLst>
            <a:ext uri="{FF2B5EF4-FFF2-40B4-BE49-F238E27FC236}">
              <a16:creationId xmlns:a16="http://schemas.microsoft.com/office/drawing/2014/main" id="{00000000-0008-0000-1000-0000C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1" name="Group Box 1220" descr="Group Box 5">
          <a:extLst>
            <a:ext uri="{FF2B5EF4-FFF2-40B4-BE49-F238E27FC236}">
              <a16:creationId xmlns:a16="http://schemas.microsoft.com/office/drawing/2014/main" id="{00000000-0008-0000-1000-0000C5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264</xdr:row>
      <xdr:rowOff>28440</xdr:rowOff>
    </xdr:from>
    <xdr:to>
      <xdr:col>7</xdr:col>
      <xdr:colOff>-363960</xdr:colOff>
      <xdr:row>265</xdr:row>
      <xdr:rowOff>0</xdr:rowOff>
    </xdr:to>
    <xdr:sp macro="" textlink="">
      <xdr:nvSpPr>
        <xdr:cNvPr id="1222" name="Option Button 1221">
          <a:extLst>
            <a:ext uri="{FF2B5EF4-FFF2-40B4-BE49-F238E27FC236}">
              <a16:creationId xmlns:a16="http://schemas.microsoft.com/office/drawing/2014/main" id="{00000000-0008-0000-1000-0000C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3" name="Option Button 1222">
          <a:extLst>
            <a:ext uri="{FF2B5EF4-FFF2-40B4-BE49-F238E27FC236}">
              <a16:creationId xmlns:a16="http://schemas.microsoft.com/office/drawing/2014/main" id="{00000000-0008-0000-1000-0000C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4" name="Option Button 1223">
          <a:extLst>
            <a:ext uri="{FF2B5EF4-FFF2-40B4-BE49-F238E27FC236}">
              <a16:creationId xmlns:a16="http://schemas.microsoft.com/office/drawing/2014/main" id="{00000000-0008-0000-1000-0000C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5" name="Option Button 1224">
          <a:extLst>
            <a:ext uri="{FF2B5EF4-FFF2-40B4-BE49-F238E27FC236}">
              <a16:creationId xmlns:a16="http://schemas.microsoft.com/office/drawing/2014/main" id="{00000000-0008-0000-1000-0000C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6" name="Group Box 1225" descr="Group Box 5">
          <a:extLst>
            <a:ext uri="{FF2B5EF4-FFF2-40B4-BE49-F238E27FC236}">
              <a16:creationId xmlns:a16="http://schemas.microsoft.com/office/drawing/2014/main" id="{00000000-0008-0000-1000-0000CA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265</xdr:row>
      <xdr:rowOff>28440</xdr:rowOff>
    </xdr:from>
    <xdr:to>
      <xdr:col>7</xdr:col>
      <xdr:colOff>-363960</xdr:colOff>
      <xdr:row>266</xdr:row>
      <xdr:rowOff>0</xdr:rowOff>
    </xdr:to>
    <xdr:sp macro="" textlink="">
      <xdr:nvSpPr>
        <xdr:cNvPr id="1227" name="Option Button 1226">
          <a:extLst>
            <a:ext uri="{FF2B5EF4-FFF2-40B4-BE49-F238E27FC236}">
              <a16:creationId xmlns:a16="http://schemas.microsoft.com/office/drawing/2014/main" id="{00000000-0008-0000-1000-0000C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8" name="Option Button 1227">
          <a:extLst>
            <a:ext uri="{FF2B5EF4-FFF2-40B4-BE49-F238E27FC236}">
              <a16:creationId xmlns:a16="http://schemas.microsoft.com/office/drawing/2014/main" id="{00000000-0008-0000-1000-0000C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29" name="Option Button 1228">
          <a:extLst>
            <a:ext uri="{FF2B5EF4-FFF2-40B4-BE49-F238E27FC236}">
              <a16:creationId xmlns:a16="http://schemas.microsoft.com/office/drawing/2014/main" id="{00000000-0008-0000-1000-0000C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0" name="Option Button 1229">
          <a:extLst>
            <a:ext uri="{FF2B5EF4-FFF2-40B4-BE49-F238E27FC236}">
              <a16:creationId xmlns:a16="http://schemas.microsoft.com/office/drawing/2014/main" id="{00000000-0008-0000-1000-0000C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1" name="Group Box 1230" descr="Group Box 5">
          <a:extLst>
            <a:ext uri="{FF2B5EF4-FFF2-40B4-BE49-F238E27FC236}">
              <a16:creationId xmlns:a16="http://schemas.microsoft.com/office/drawing/2014/main" id="{00000000-0008-0000-1000-0000CF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266</xdr:row>
      <xdr:rowOff>28440</xdr:rowOff>
    </xdr:from>
    <xdr:to>
      <xdr:col>7</xdr:col>
      <xdr:colOff>-363960</xdr:colOff>
      <xdr:row>267</xdr:row>
      <xdr:rowOff>0</xdr:rowOff>
    </xdr:to>
    <xdr:sp macro="" textlink="">
      <xdr:nvSpPr>
        <xdr:cNvPr id="1232" name="Option Button 1231">
          <a:extLst>
            <a:ext uri="{FF2B5EF4-FFF2-40B4-BE49-F238E27FC236}">
              <a16:creationId xmlns:a16="http://schemas.microsoft.com/office/drawing/2014/main" id="{00000000-0008-0000-1000-0000D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3" name="Option Button 1232">
          <a:extLst>
            <a:ext uri="{FF2B5EF4-FFF2-40B4-BE49-F238E27FC236}">
              <a16:creationId xmlns:a16="http://schemas.microsoft.com/office/drawing/2014/main" id="{00000000-0008-0000-1000-0000D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4" name="Option Button 1233">
          <a:extLst>
            <a:ext uri="{FF2B5EF4-FFF2-40B4-BE49-F238E27FC236}">
              <a16:creationId xmlns:a16="http://schemas.microsoft.com/office/drawing/2014/main" id="{00000000-0008-0000-1000-0000D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5" name="Option Button 1234">
          <a:extLst>
            <a:ext uri="{FF2B5EF4-FFF2-40B4-BE49-F238E27FC236}">
              <a16:creationId xmlns:a16="http://schemas.microsoft.com/office/drawing/2014/main" id="{00000000-0008-0000-1000-0000D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6" name="Group Box 1235" descr="Group Box 5">
          <a:extLst>
            <a:ext uri="{FF2B5EF4-FFF2-40B4-BE49-F238E27FC236}">
              <a16:creationId xmlns:a16="http://schemas.microsoft.com/office/drawing/2014/main" id="{00000000-0008-0000-1000-0000D4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267</xdr:row>
      <xdr:rowOff>28440</xdr:rowOff>
    </xdr:from>
    <xdr:to>
      <xdr:col>7</xdr:col>
      <xdr:colOff>-363960</xdr:colOff>
      <xdr:row>268</xdr:row>
      <xdr:rowOff>0</xdr:rowOff>
    </xdr:to>
    <xdr:sp macro="" textlink="">
      <xdr:nvSpPr>
        <xdr:cNvPr id="1237" name="Option Button 1236">
          <a:extLst>
            <a:ext uri="{FF2B5EF4-FFF2-40B4-BE49-F238E27FC236}">
              <a16:creationId xmlns:a16="http://schemas.microsoft.com/office/drawing/2014/main" id="{00000000-0008-0000-1000-0000D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8" name="Option Button 1237">
          <a:extLst>
            <a:ext uri="{FF2B5EF4-FFF2-40B4-BE49-F238E27FC236}">
              <a16:creationId xmlns:a16="http://schemas.microsoft.com/office/drawing/2014/main" id="{00000000-0008-0000-1000-0000D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39" name="Option Button 1238">
          <a:extLst>
            <a:ext uri="{FF2B5EF4-FFF2-40B4-BE49-F238E27FC236}">
              <a16:creationId xmlns:a16="http://schemas.microsoft.com/office/drawing/2014/main" id="{00000000-0008-0000-1000-0000D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0" name="Option Button 1239">
          <a:extLst>
            <a:ext uri="{FF2B5EF4-FFF2-40B4-BE49-F238E27FC236}">
              <a16:creationId xmlns:a16="http://schemas.microsoft.com/office/drawing/2014/main" id="{00000000-0008-0000-1000-0000D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1" name="Group Box 1240" descr="Group Box 5">
          <a:extLst>
            <a:ext uri="{FF2B5EF4-FFF2-40B4-BE49-F238E27FC236}">
              <a16:creationId xmlns:a16="http://schemas.microsoft.com/office/drawing/2014/main" id="{00000000-0008-0000-1000-0000D9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268</xdr:row>
      <xdr:rowOff>28440</xdr:rowOff>
    </xdr:from>
    <xdr:to>
      <xdr:col>7</xdr:col>
      <xdr:colOff>-363960</xdr:colOff>
      <xdr:row>269</xdr:row>
      <xdr:rowOff>0</xdr:rowOff>
    </xdr:to>
    <xdr:sp macro="" textlink="">
      <xdr:nvSpPr>
        <xdr:cNvPr id="1242" name="Option Button 1241">
          <a:extLst>
            <a:ext uri="{FF2B5EF4-FFF2-40B4-BE49-F238E27FC236}">
              <a16:creationId xmlns:a16="http://schemas.microsoft.com/office/drawing/2014/main" id="{00000000-0008-0000-1000-0000D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3" name="Option Button 1242">
          <a:extLst>
            <a:ext uri="{FF2B5EF4-FFF2-40B4-BE49-F238E27FC236}">
              <a16:creationId xmlns:a16="http://schemas.microsoft.com/office/drawing/2014/main" id="{00000000-0008-0000-1000-0000D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4" name="Option Button 1243">
          <a:extLst>
            <a:ext uri="{FF2B5EF4-FFF2-40B4-BE49-F238E27FC236}">
              <a16:creationId xmlns:a16="http://schemas.microsoft.com/office/drawing/2014/main" id="{00000000-0008-0000-1000-0000D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5" name="Option Button 1244">
          <a:extLst>
            <a:ext uri="{FF2B5EF4-FFF2-40B4-BE49-F238E27FC236}">
              <a16:creationId xmlns:a16="http://schemas.microsoft.com/office/drawing/2014/main" id="{00000000-0008-0000-1000-0000D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6" name="Group Box 1245" descr="Group Box 5">
          <a:extLst>
            <a:ext uri="{FF2B5EF4-FFF2-40B4-BE49-F238E27FC236}">
              <a16:creationId xmlns:a16="http://schemas.microsoft.com/office/drawing/2014/main" id="{00000000-0008-0000-1000-0000DE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269</xdr:row>
      <xdr:rowOff>28440</xdr:rowOff>
    </xdr:from>
    <xdr:to>
      <xdr:col>7</xdr:col>
      <xdr:colOff>-363960</xdr:colOff>
      <xdr:row>270</xdr:row>
      <xdr:rowOff>0</xdr:rowOff>
    </xdr:to>
    <xdr:sp macro="" textlink="">
      <xdr:nvSpPr>
        <xdr:cNvPr id="1247" name="Option Button 1246">
          <a:extLst>
            <a:ext uri="{FF2B5EF4-FFF2-40B4-BE49-F238E27FC236}">
              <a16:creationId xmlns:a16="http://schemas.microsoft.com/office/drawing/2014/main" id="{00000000-0008-0000-1000-0000D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8" name="Option Button 1247">
          <a:extLst>
            <a:ext uri="{FF2B5EF4-FFF2-40B4-BE49-F238E27FC236}">
              <a16:creationId xmlns:a16="http://schemas.microsoft.com/office/drawing/2014/main" id="{00000000-0008-0000-1000-0000E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49" name="Option Button 1248">
          <a:extLst>
            <a:ext uri="{FF2B5EF4-FFF2-40B4-BE49-F238E27FC236}">
              <a16:creationId xmlns:a16="http://schemas.microsoft.com/office/drawing/2014/main" id="{00000000-0008-0000-1000-0000E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0" name="Option Button 1249">
          <a:extLst>
            <a:ext uri="{FF2B5EF4-FFF2-40B4-BE49-F238E27FC236}">
              <a16:creationId xmlns:a16="http://schemas.microsoft.com/office/drawing/2014/main" id="{00000000-0008-0000-1000-0000E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1" name="Group Box 1250" descr="Group Box 5">
          <a:extLst>
            <a:ext uri="{FF2B5EF4-FFF2-40B4-BE49-F238E27FC236}">
              <a16:creationId xmlns:a16="http://schemas.microsoft.com/office/drawing/2014/main" id="{00000000-0008-0000-1000-0000E3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270</xdr:row>
      <xdr:rowOff>28440</xdr:rowOff>
    </xdr:from>
    <xdr:to>
      <xdr:col>7</xdr:col>
      <xdr:colOff>-363960</xdr:colOff>
      <xdr:row>271</xdr:row>
      <xdr:rowOff>0</xdr:rowOff>
    </xdr:to>
    <xdr:sp macro="" textlink="">
      <xdr:nvSpPr>
        <xdr:cNvPr id="1252" name="Option Button 1251">
          <a:extLst>
            <a:ext uri="{FF2B5EF4-FFF2-40B4-BE49-F238E27FC236}">
              <a16:creationId xmlns:a16="http://schemas.microsoft.com/office/drawing/2014/main" id="{00000000-0008-0000-1000-0000E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3" name="Option Button 1252">
          <a:extLst>
            <a:ext uri="{FF2B5EF4-FFF2-40B4-BE49-F238E27FC236}">
              <a16:creationId xmlns:a16="http://schemas.microsoft.com/office/drawing/2014/main" id="{00000000-0008-0000-1000-0000E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4" name="Option Button 1253">
          <a:extLst>
            <a:ext uri="{FF2B5EF4-FFF2-40B4-BE49-F238E27FC236}">
              <a16:creationId xmlns:a16="http://schemas.microsoft.com/office/drawing/2014/main" id="{00000000-0008-0000-1000-0000E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5" name="Option Button 1254">
          <a:extLst>
            <a:ext uri="{FF2B5EF4-FFF2-40B4-BE49-F238E27FC236}">
              <a16:creationId xmlns:a16="http://schemas.microsoft.com/office/drawing/2014/main" id="{00000000-0008-0000-1000-0000E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6" name="Group Box 1255" descr="Group Box 5">
          <a:extLst>
            <a:ext uri="{FF2B5EF4-FFF2-40B4-BE49-F238E27FC236}">
              <a16:creationId xmlns:a16="http://schemas.microsoft.com/office/drawing/2014/main" id="{00000000-0008-0000-1000-0000E8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271</xdr:row>
      <xdr:rowOff>28440</xdr:rowOff>
    </xdr:from>
    <xdr:to>
      <xdr:col>7</xdr:col>
      <xdr:colOff>-363960</xdr:colOff>
      <xdr:row>272</xdr:row>
      <xdr:rowOff>0</xdr:rowOff>
    </xdr:to>
    <xdr:sp macro="" textlink="">
      <xdr:nvSpPr>
        <xdr:cNvPr id="1257" name="Option Button 1256">
          <a:extLst>
            <a:ext uri="{FF2B5EF4-FFF2-40B4-BE49-F238E27FC236}">
              <a16:creationId xmlns:a16="http://schemas.microsoft.com/office/drawing/2014/main" id="{00000000-0008-0000-1000-0000E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8" name="Option Button 1257">
          <a:extLst>
            <a:ext uri="{FF2B5EF4-FFF2-40B4-BE49-F238E27FC236}">
              <a16:creationId xmlns:a16="http://schemas.microsoft.com/office/drawing/2014/main" id="{00000000-0008-0000-1000-0000E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59" name="Option Button 1258">
          <a:extLst>
            <a:ext uri="{FF2B5EF4-FFF2-40B4-BE49-F238E27FC236}">
              <a16:creationId xmlns:a16="http://schemas.microsoft.com/office/drawing/2014/main" id="{00000000-0008-0000-1000-0000E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0" name="Option Button 1259">
          <a:extLst>
            <a:ext uri="{FF2B5EF4-FFF2-40B4-BE49-F238E27FC236}">
              <a16:creationId xmlns:a16="http://schemas.microsoft.com/office/drawing/2014/main" id="{00000000-0008-0000-1000-0000E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1" name="Group Box 1260" descr="Group Box 5">
          <a:extLst>
            <a:ext uri="{FF2B5EF4-FFF2-40B4-BE49-F238E27FC236}">
              <a16:creationId xmlns:a16="http://schemas.microsoft.com/office/drawing/2014/main" id="{00000000-0008-0000-1000-0000ED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272</xdr:row>
      <xdr:rowOff>28440</xdr:rowOff>
    </xdr:from>
    <xdr:to>
      <xdr:col>7</xdr:col>
      <xdr:colOff>-363960</xdr:colOff>
      <xdr:row>273</xdr:row>
      <xdr:rowOff>0</xdr:rowOff>
    </xdr:to>
    <xdr:sp macro="" textlink="">
      <xdr:nvSpPr>
        <xdr:cNvPr id="1262" name="Option Button 1261">
          <a:extLst>
            <a:ext uri="{FF2B5EF4-FFF2-40B4-BE49-F238E27FC236}">
              <a16:creationId xmlns:a16="http://schemas.microsoft.com/office/drawing/2014/main" id="{00000000-0008-0000-1000-0000E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3" name="Option Button 1262">
          <a:extLst>
            <a:ext uri="{FF2B5EF4-FFF2-40B4-BE49-F238E27FC236}">
              <a16:creationId xmlns:a16="http://schemas.microsoft.com/office/drawing/2014/main" id="{00000000-0008-0000-1000-0000E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4" name="Option Button 1263">
          <a:extLst>
            <a:ext uri="{FF2B5EF4-FFF2-40B4-BE49-F238E27FC236}">
              <a16:creationId xmlns:a16="http://schemas.microsoft.com/office/drawing/2014/main" id="{00000000-0008-0000-1000-0000F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5" name="Option Button 1264">
          <a:extLst>
            <a:ext uri="{FF2B5EF4-FFF2-40B4-BE49-F238E27FC236}">
              <a16:creationId xmlns:a16="http://schemas.microsoft.com/office/drawing/2014/main" id="{00000000-0008-0000-1000-0000F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6" name="Group Box 1265" descr="Group Box 5">
          <a:extLst>
            <a:ext uri="{FF2B5EF4-FFF2-40B4-BE49-F238E27FC236}">
              <a16:creationId xmlns:a16="http://schemas.microsoft.com/office/drawing/2014/main" id="{00000000-0008-0000-1000-0000F2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273</xdr:row>
      <xdr:rowOff>28440</xdr:rowOff>
    </xdr:from>
    <xdr:to>
      <xdr:col>7</xdr:col>
      <xdr:colOff>-363960</xdr:colOff>
      <xdr:row>274</xdr:row>
      <xdr:rowOff>0</xdr:rowOff>
    </xdr:to>
    <xdr:sp macro="" textlink="">
      <xdr:nvSpPr>
        <xdr:cNvPr id="1267" name="Option Button 1266">
          <a:extLst>
            <a:ext uri="{FF2B5EF4-FFF2-40B4-BE49-F238E27FC236}">
              <a16:creationId xmlns:a16="http://schemas.microsoft.com/office/drawing/2014/main" id="{00000000-0008-0000-1000-0000F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8" name="Option Button 1267">
          <a:extLst>
            <a:ext uri="{FF2B5EF4-FFF2-40B4-BE49-F238E27FC236}">
              <a16:creationId xmlns:a16="http://schemas.microsoft.com/office/drawing/2014/main" id="{00000000-0008-0000-1000-0000F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69" name="Option Button 1268">
          <a:extLst>
            <a:ext uri="{FF2B5EF4-FFF2-40B4-BE49-F238E27FC236}">
              <a16:creationId xmlns:a16="http://schemas.microsoft.com/office/drawing/2014/main" id="{00000000-0008-0000-1000-0000F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0" name="Option Button 1269">
          <a:extLst>
            <a:ext uri="{FF2B5EF4-FFF2-40B4-BE49-F238E27FC236}">
              <a16:creationId xmlns:a16="http://schemas.microsoft.com/office/drawing/2014/main" id="{00000000-0008-0000-1000-0000F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1" name="Group Box 1270" descr="Group Box 5">
          <a:extLst>
            <a:ext uri="{FF2B5EF4-FFF2-40B4-BE49-F238E27FC236}">
              <a16:creationId xmlns:a16="http://schemas.microsoft.com/office/drawing/2014/main" id="{00000000-0008-0000-1000-0000F7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274</xdr:row>
      <xdr:rowOff>28440</xdr:rowOff>
    </xdr:from>
    <xdr:to>
      <xdr:col>7</xdr:col>
      <xdr:colOff>-363960</xdr:colOff>
      <xdr:row>275</xdr:row>
      <xdr:rowOff>0</xdr:rowOff>
    </xdr:to>
    <xdr:sp macro="" textlink="">
      <xdr:nvSpPr>
        <xdr:cNvPr id="1272" name="Option Button 1271">
          <a:extLst>
            <a:ext uri="{FF2B5EF4-FFF2-40B4-BE49-F238E27FC236}">
              <a16:creationId xmlns:a16="http://schemas.microsoft.com/office/drawing/2014/main" id="{00000000-0008-0000-1000-0000F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3" name="Option Button 1272">
          <a:extLst>
            <a:ext uri="{FF2B5EF4-FFF2-40B4-BE49-F238E27FC236}">
              <a16:creationId xmlns:a16="http://schemas.microsoft.com/office/drawing/2014/main" id="{00000000-0008-0000-1000-0000F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4" name="Option Button 1273">
          <a:extLst>
            <a:ext uri="{FF2B5EF4-FFF2-40B4-BE49-F238E27FC236}">
              <a16:creationId xmlns:a16="http://schemas.microsoft.com/office/drawing/2014/main" id="{00000000-0008-0000-1000-0000F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5" name="Option Button 1274">
          <a:extLst>
            <a:ext uri="{FF2B5EF4-FFF2-40B4-BE49-F238E27FC236}">
              <a16:creationId xmlns:a16="http://schemas.microsoft.com/office/drawing/2014/main" id="{00000000-0008-0000-1000-0000F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6" name="Group Box 1275" descr="Group Box 5">
          <a:extLst>
            <a:ext uri="{FF2B5EF4-FFF2-40B4-BE49-F238E27FC236}">
              <a16:creationId xmlns:a16="http://schemas.microsoft.com/office/drawing/2014/main" id="{00000000-0008-0000-1000-0000FC04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275</xdr:row>
      <xdr:rowOff>28440</xdr:rowOff>
    </xdr:from>
    <xdr:to>
      <xdr:col>7</xdr:col>
      <xdr:colOff>-363960</xdr:colOff>
      <xdr:row>276</xdr:row>
      <xdr:rowOff>0</xdr:rowOff>
    </xdr:to>
    <xdr:sp macro="" textlink="">
      <xdr:nvSpPr>
        <xdr:cNvPr id="1277" name="Option Button 1276">
          <a:extLst>
            <a:ext uri="{FF2B5EF4-FFF2-40B4-BE49-F238E27FC236}">
              <a16:creationId xmlns:a16="http://schemas.microsoft.com/office/drawing/2014/main" id="{00000000-0008-0000-1000-0000F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8" name="Option Button 1277">
          <a:extLst>
            <a:ext uri="{FF2B5EF4-FFF2-40B4-BE49-F238E27FC236}">
              <a16:creationId xmlns:a16="http://schemas.microsoft.com/office/drawing/2014/main" id="{00000000-0008-0000-1000-0000F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79" name="Option Button 1278">
          <a:extLst>
            <a:ext uri="{FF2B5EF4-FFF2-40B4-BE49-F238E27FC236}">
              <a16:creationId xmlns:a16="http://schemas.microsoft.com/office/drawing/2014/main" id="{00000000-0008-0000-1000-0000F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0" name="Option Button 1279">
          <a:extLst>
            <a:ext uri="{FF2B5EF4-FFF2-40B4-BE49-F238E27FC236}">
              <a16:creationId xmlns:a16="http://schemas.microsoft.com/office/drawing/2014/main" id="{00000000-0008-0000-1000-00000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1" name="Group Box 1280" descr="Group Box 5">
          <a:extLst>
            <a:ext uri="{FF2B5EF4-FFF2-40B4-BE49-F238E27FC236}">
              <a16:creationId xmlns:a16="http://schemas.microsoft.com/office/drawing/2014/main" id="{00000000-0008-0000-1000-00000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276</xdr:row>
      <xdr:rowOff>28440</xdr:rowOff>
    </xdr:from>
    <xdr:to>
      <xdr:col>7</xdr:col>
      <xdr:colOff>-363960</xdr:colOff>
      <xdr:row>277</xdr:row>
      <xdr:rowOff>0</xdr:rowOff>
    </xdr:to>
    <xdr:sp macro="" textlink="">
      <xdr:nvSpPr>
        <xdr:cNvPr id="1282" name="Option Button 1281">
          <a:extLst>
            <a:ext uri="{FF2B5EF4-FFF2-40B4-BE49-F238E27FC236}">
              <a16:creationId xmlns:a16="http://schemas.microsoft.com/office/drawing/2014/main" id="{00000000-0008-0000-1000-00000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3" name="Option Button 1282">
          <a:extLst>
            <a:ext uri="{FF2B5EF4-FFF2-40B4-BE49-F238E27FC236}">
              <a16:creationId xmlns:a16="http://schemas.microsoft.com/office/drawing/2014/main" id="{00000000-0008-0000-1000-00000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4" name="Option Button 1283">
          <a:extLst>
            <a:ext uri="{FF2B5EF4-FFF2-40B4-BE49-F238E27FC236}">
              <a16:creationId xmlns:a16="http://schemas.microsoft.com/office/drawing/2014/main" id="{00000000-0008-0000-1000-00000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5" name="Option Button 1284">
          <a:extLst>
            <a:ext uri="{FF2B5EF4-FFF2-40B4-BE49-F238E27FC236}">
              <a16:creationId xmlns:a16="http://schemas.microsoft.com/office/drawing/2014/main" id="{00000000-0008-0000-1000-00000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6" name="Group Box 1285" descr="Group Box 5">
          <a:extLst>
            <a:ext uri="{FF2B5EF4-FFF2-40B4-BE49-F238E27FC236}">
              <a16:creationId xmlns:a16="http://schemas.microsoft.com/office/drawing/2014/main" id="{00000000-0008-0000-1000-00000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277</xdr:row>
      <xdr:rowOff>28440</xdr:rowOff>
    </xdr:from>
    <xdr:to>
      <xdr:col>7</xdr:col>
      <xdr:colOff>-363960</xdr:colOff>
      <xdr:row>278</xdr:row>
      <xdr:rowOff>0</xdr:rowOff>
    </xdr:to>
    <xdr:sp macro="" textlink="">
      <xdr:nvSpPr>
        <xdr:cNvPr id="1287" name="Option Button 1286">
          <a:extLst>
            <a:ext uri="{FF2B5EF4-FFF2-40B4-BE49-F238E27FC236}">
              <a16:creationId xmlns:a16="http://schemas.microsoft.com/office/drawing/2014/main" id="{00000000-0008-0000-1000-00000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8" name="Option Button 1287">
          <a:extLst>
            <a:ext uri="{FF2B5EF4-FFF2-40B4-BE49-F238E27FC236}">
              <a16:creationId xmlns:a16="http://schemas.microsoft.com/office/drawing/2014/main" id="{00000000-0008-0000-1000-00000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89" name="Option Button 1288">
          <a:extLst>
            <a:ext uri="{FF2B5EF4-FFF2-40B4-BE49-F238E27FC236}">
              <a16:creationId xmlns:a16="http://schemas.microsoft.com/office/drawing/2014/main" id="{00000000-0008-0000-1000-00000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0" name="Option Button 1289">
          <a:extLst>
            <a:ext uri="{FF2B5EF4-FFF2-40B4-BE49-F238E27FC236}">
              <a16:creationId xmlns:a16="http://schemas.microsoft.com/office/drawing/2014/main" id="{00000000-0008-0000-1000-00000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1" name="Group Box 1290" descr="Group Box 5">
          <a:extLst>
            <a:ext uri="{FF2B5EF4-FFF2-40B4-BE49-F238E27FC236}">
              <a16:creationId xmlns:a16="http://schemas.microsoft.com/office/drawing/2014/main" id="{00000000-0008-0000-1000-00000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278</xdr:row>
      <xdr:rowOff>28440</xdr:rowOff>
    </xdr:from>
    <xdr:to>
      <xdr:col>7</xdr:col>
      <xdr:colOff>-363960</xdr:colOff>
      <xdr:row>279</xdr:row>
      <xdr:rowOff>0</xdr:rowOff>
    </xdr:to>
    <xdr:sp macro="" textlink="">
      <xdr:nvSpPr>
        <xdr:cNvPr id="1292" name="Option Button 1291">
          <a:extLst>
            <a:ext uri="{FF2B5EF4-FFF2-40B4-BE49-F238E27FC236}">
              <a16:creationId xmlns:a16="http://schemas.microsoft.com/office/drawing/2014/main" id="{00000000-0008-0000-1000-00000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3" name="Option Button 1292">
          <a:extLst>
            <a:ext uri="{FF2B5EF4-FFF2-40B4-BE49-F238E27FC236}">
              <a16:creationId xmlns:a16="http://schemas.microsoft.com/office/drawing/2014/main" id="{00000000-0008-0000-1000-00000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4" name="Option Button 1293">
          <a:extLst>
            <a:ext uri="{FF2B5EF4-FFF2-40B4-BE49-F238E27FC236}">
              <a16:creationId xmlns:a16="http://schemas.microsoft.com/office/drawing/2014/main" id="{00000000-0008-0000-1000-00000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5" name="Option Button 1294">
          <a:extLst>
            <a:ext uri="{FF2B5EF4-FFF2-40B4-BE49-F238E27FC236}">
              <a16:creationId xmlns:a16="http://schemas.microsoft.com/office/drawing/2014/main" id="{00000000-0008-0000-1000-00000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6" name="Group Box 1295" descr="Group Box 5">
          <a:extLst>
            <a:ext uri="{FF2B5EF4-FFF2-40B4-BE49-F238E27FC236}">
              <a16:creationId xmlns:a16="http://schemas.microsoft.com/office/drawing/2014/main" id="{00000000-0008-0000-1000-00001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279</xdr:row>
      <xdr:rowOff>28440</xdr:rowOff>
    </xdr:from>
    <xdr:to>
      <xdr:col>7</xdr:col>
      <xdr:colOff>-363960</xdr:colOff>
      <xdr:row>280</xdr:row>
      <xdr:rowOff>0</xdr:rowOff>
    </xdr:to>
    <xdr:sp macro="" textlink="">
      <xdr:nvSpPr>
        <xdr:cNvPr id="1297" name="Option Button 1296">
          <a:extLst>
            <a:ext uri="{FF2B5EF4-FFF2-40B4-BE49-F238E27FC236}">
              <a16:creationId xmlns:a16="http://schemas.microsoft.com/office/drawing/2014/main" id="{00000000-0008-0000-1000-00001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8" name="Option Button 1297">
          <a:extLst>
            <a:ext uri="{FF2B5EF4-FFF2-40B4-BE49-F238E27FC236}">
              <a16:creationId xmlns:a16="http://schemas.microsoft.com/office/drawing/2014/main" id="{00000000-0008-0000-1000-00001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299" name="Option Button 1298">
          <a:extLst>
            <a:ext uri="{FF2B5EF4-FFF2-40B4-BE49-F238E27FC236}">
              <a16:creationId xmlns:a16="http://schemas.microsoft.com/office/drawing/2014/main" id="{00000000-0008-0000-1000-00001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0" name="Option Button 1299">
          <a:extLst>
            <a:ext uri="{FF2B5EF4-FFF2-40B4-BE49-F238E27FC236}">
              <a16:creationId xmlns:a16="http://schemas.microsoft.com/office/drawing/2014/main" id="{00000000-0008-0000-1000-00001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1" name="Group Box 1300" descr="Group Box 5">
          <a:extLst>
            <a:ext uri="{FF2B5EF4-FFF2-40B4-BE49-F238E27FC236}">
              <a16:creationId xmlns:a16="http://schemas.microsoft.com/office/drawing/2014/main" id="{00000000-0008-0000-1000-00001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280</xdr:row>
      <xdr:rowOff>28440</xdr:rowOff>
    </xdr:from>
    <xdr:to>
      <xdr:col>7</xdr:col>
      <xdr:colOff>-363960</xdr:colOff>
      <xdr:row>281</xdr:row>
      <xdr:rowOff>0</xdr:rowOff>
    </xdr:to>
    <xdr:sp macro="" textlink="">
      <xdr:nvSpPr>
        <xdr:cNvPr id="1302" name="Option Button 1301">
          <a:extLst>
            <a:ext uri="{FF2B5EF4-FFF2-40B4-BE49-F238E27FC236}">
              <a16:creationId xmlns:a16="http://schemas.microsoft.com/office/drawing/2014/main" id="{00000000-0008-0000-1000-00001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3" name="Option Button 1302">
          <a:extLst>
            <a:ext uri="{FF2B5EF4-FFF2-40B4-BE49-F238E27FC236}">
              <a16:creationId xmlns:a16="http://schemas.microsoft.com/office/drawing/2014/main" id="{00000000-0008-0000-1000-00001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4" name="Option Button 1303">
          <a:extLst>
            <a:ext uri="{FF2B5EF4-FFF2-40B4-BE49-F238E27FC236}">
              <a16:creationId xmlns:a16="http://schemas.microsoft.com/office/drawing/2014/main" id="{00000000-0008-0000-1000-00001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5" name="Option Button 1304">
          <a:extLst>
            <a:ext uri="{FF2B5EF4-FFF2-40B4-BE49-F238E27FC236}">
              <a16:creationId xmlns:a16="http://schemas.microsoft.com/office/drawing/2014/main" id="{00000000-0008-0000-1000-00001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6" name="Group Box 1305" descr="Group Box 5">
          <a:extLst>
            <a:ext uri="{FF2B5EF4-FFF2-40B4-BE49-F238E27FC236}">
              <a16:creationId xmlns:a16="http://schemas.microsoft.com/office/drawing/2014/main" id="{00000000-0008-0000-1000-00001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281</xdr:row>
      <xdr:rowOff>28440</xdr:rowOff>
    </xdr:from>
    <xdr:to>
      <xdr:col>7</xdr:col>
      <xdr:colOff>-363960</xdr:colOff>
      <xdr:row>282</xdr:row>
      <xdr:rowOff>0</xdr:rowOff>
    </xdr:to>
    <xdr:sp macro="" textlink="">
      <xdr:nvSpPr>
        <xdr:cNvPr id="1307" name="Option Button 1306">
          <a:extLst>
            <a:ext uri="{FF2B5EF4-FFF2-40B4-BE49-F238E27FC236}">
              <a16:creationId xmlns:a16="http://schemas.microsoft.com/office/drawing/2014/main" id="{00000000-0008-0000-1000-00001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8" name="Option Button 1307">
          <a:extLst>
            <a:ext uri="{FF2B5EF4-FFF2-40B4-BE49-F238E27FC236}">
              <a16:creationId xmlns:a16="http://schemas.microsoft.com/office/drawing/2014/main" id="{00000000-0008-0000-1000-00001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09" name="Option Button 1308">
          <a:extLst>
            <a:ext uri="{FF2B5EF4-FFF2-40B4-BE49-F238E27FC236}">
              <a16:creationId xmlns:a16="http://schemas.microsoft.com/office/drawing/2014/main" id="{00000000-0008-0000-1000-00001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0" name="Option Button 1309">
          <a:extLst>
            <a:ext uri="{FF2B5EF4-FFF2-40B4-BE49-F238E27FC236}">
              <a16:creationId xmlns:a16="http://schemas.microsoft.com/office/drawing/2014/main" id="{00000000-0008-0000-1000-00001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1" name="Group Box 1310" descr="Group Box 5">
          <a:extLst>
            <a:ext uri="{FF2B5EF4-FFF2-40B4-BE49-F238E27FC236}">
              <a16:creationId xmlns:a16="http://schemas.microsoft.com/office/drawing/2014/main" id="{00000000-0008-0000-1000-00001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282</xdr:row>
      <xdr:rowOff>28440</xdr:rowOff>
    </xdr:from>
    <xdr:to>
      <xdr:col>7</xdr:col>
      <xdr:colOff>-363960</xdr:colOff>
      <xdr:row>283</xdr:row>
      <xdr:rowOff>0</xdr:rowOff>
    </xdr:to>
    <xdr:sp macro="" textlink="">
      <xdr:nvSpPr>
        <xdr:cNvPr id="1312" name="Option Button 1311">
          <a:extLst>
            <a:ext uri="{FF2B5EF4-FFF2-40B4-BE49-F238E27FC236}">
              <a16:creationId xmlns:a16="http://schemas.microsoft.com/office/drawing/2014/main" id="{00000000-0008-0000-1000-00002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3" name="Option Button 1312">
          <a:extLst>
            <a:ext uri="{FF2B5EF4-FFF2-40B4-BE49-F238E27FC236}">
              <a16:creationId xmlns:a16="http://schemas.microsoft.com/office/drawing/2014/main" id="{00000000-0008-0000-1000-00002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4" name="Option Button 1313">
          <a:extLst>
            <a:ext uri="{FF2B5EF4-FFF2-40B4-BE49-F238E27FC236}">
              <a16:creationId xmlns:a16="http://schemas.microsoft.com/office/drawing/2014/main" id="{00000000-0008-0000-1000-00002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5" name="Option Button 1314">
          <a:extLst>
            <a:ext uri="{FF2B5EF4-FFF2-40B4-BE49-F238E27FC236}">
              <a16:creationId xmlns:a16="http://schemas.microsoft.com/office/drawing/2014/main" id="{00000000-0008-0000-1000-00002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6" name="Group Box 1315" descr="Group Box 5">
          <a:extLst>
            <a:ext uri="{FF2B5EF4-FFF2-40B4-BE49-F238E27FC236}">
              <a16:creationId xmlns:a16="http://schemas.microsoft.com/office/drawing/2014/main" id="{00000000-0008-0000-1000-00002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283</xdr:row>
      <xdr:rowOff>28440</xdr:rowOff>
    </xdr:from>
    <xdr:to>
      <xdr:col>7</xdr:col>
      <xdr:colOff>-363960</xdr:colOff>
      <xdr:row>284</xdr:row>
      <xdr:rowOff>0</xdr:rowOff>
    </xdr:to>
    <xdr:sp macro="" textlink="">
      <xdr:nvSpPr>
        <xdr:cNvPr id="1317" name="Option Button 1316">
          <a:extLst>
            <a:ext uri="{FF2B5EF4-FFF2-40B4-BE49-F238E27FC236}">
              <a16:creationId xmlns:a16="http://schemas.microsoft.com/office/drawing/2014/main" id="{00000000-0008-0000-1000-00002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8" name="Option Button 1317">
          <a:extLst>
            <a:ext uri="{FF2B5EF4-FFF2-40B4-BE49-F238E27FC236}">
              <a16:creationId xmlns:a16="http://schemas.microsoft.com/office/drawing/2014/main" id="{00000000-0008-0000-1000-00002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19" name="Option Button 1318">
          <a:extLst>
            <a:ext uri="{FF2B5EF4-FFF2-40B4-BE49-F238E27FC236}">
              <a16:creationId xmlns:a16="http://schemas.microsoft.com/office/drawing/2014/main" id="{00000000-0008-0000-1000-00002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0" name="Option Button 1319">
          <a:extLst>
            <a:ext uri="{FF2B5EF4-FFF2-40B4-BE49-F238E27FC236}">
              <a16:creationId xmlns:a16="http://schemas.microsoft.com/office/drawing/2014/main" id="{00000000-0008-0000-1000-00002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1" name="Group Box 1320" descr="Group Box 5">
          <a:extLst>
            <a:ext uri="{FF2B5EF4-FFF2-40B4-BE49-F238E27FC236}">
              <a16:creationId xmlns:a16="http://schemas.microsoft.com/office/drawing/2014/main" id="{00000000-0008-0000-1000-00002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284</xdr:row>
      <xdr:rowOff>28440</xdr:rowOff>
    </xdr:from>
    <xdr:to>
      <xdr:col>7</xdr:col>
      <xdr:colOff>-363960</xdr:colOff>
      <xdr:row>285</xdr:row>
      <xdr:rowOff>0</xdr:rowOff>
    </xdr:to>
    <xdr:sp macro="" textlink="">
      <xdr:nvSpPr>
        <xdr:cNvPr id="1322" name="Option Button 1321">
          <a:extLst>
            <a:ext uri="{FF2B5EF4-FFF2-40B4-BE49-F238E27FC236}">
              <a16:creationId xmlns:a16="http://schemas.microsoft.com/office/drawing/2014/main" id="{00000000-0008-0000-1000-00002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3" name="Option Button 1322">
          <a:extLst>
            <a:ext uri="{FF2B5EF4-FFF2-40B4-BE49-F238E27FC236}">
              <a16:creationId xmlns:a16="http://schemas.microsoft.com/office/drawing/2014/main" id="{00000000-0008-0000-1000-00002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4" name="Option Button 1323">
          <a:extLst>
            <a:ext uri="{FF2B5EF4-FFF2-40B4-BE49-F238E27FC236}">
              <a16:creationId xmlns:a16="http://schemas.microsoft.com/office/drawing/2014/main" id="{00000000-0008-0000-1000-00002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5" name="Option Button 1324">
          <a:extLst>
            <a:ext uri="{FF2B5EF4-FFF2-40B4-BE49-F238E27FC236}">
              <a16:creationId xmlns:a16="http://schemas.microsoft.com/office/drawing/2014/main" id="{00000000-0008-0000-1000-00002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6" name="Group Box 1325" descr="Group Box 5">
          <a:extLst>
            <a:ext uri="{FF2B5EF4-FFF2-40B4-BE49-F238E27FC236}">
              <a16:creationId xmlns:a16="http://schemas.microsoft.com/office/drawing/2014/main" id="{00000000-0008-0000-1000-00002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285</xdr:row>
      <xdr:rowOff>28440</xdr:rowOff>
    </xdr:from>
    <xdr:to>
      <xdr:col>7</xdr:col>
      <xdr:colOff>-363960</xdr:colOff>
      <xdr:row>286</xdr:row>
      <xdr:rowOff>0</xdr:rowOff>
    </xdr:to>
    <xdr:sp macro="" textlink="">
      <xdr:nvSpPr>
        <xdr:cNvPr id="1327" name="Option Button 1326">
          <a:extLst>
            <a:ext uri="{FF2B5EF4-FFF2-40B4-BE49-F238E27FC236}">
              <a16:creationId xmlns:a16="http://schemas.microsoft.com/office/drawing/2014/main" id="{00000000-0008-0000-1000-00002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8" name="Option Button 1327">
          <a:extLst>
            <a:ext uri="{FF2B5EF4-FFF2-40B4-BE49-F238E27FC236}">
              <a16:creationId xmlns:a16="http://schemas.microsoft.com/office/drawing/2014/main" id="{00000000-0008-0000-1000-00003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29" name="Option Button 1328">
          <a:extLst>
            <a:ext uri="{FF2B5EF4-FFF2-40B4-BE49-F238E27FC236}">
              <a16:creationId xmlns:a16="http://schemas.microsoft.com/office/drawing/2014/main" id="{00000000-0008-0000-1000-00003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0" name="Option Button 1329">
          <a:extLst>
            <a:ext uri="{FF2B5EF4-FFF2-40B4-BE49-F238E27FC236}">
              <a16:creationId xmlns:a16="http://schemas.microsoft.com/office/drawing/2014/main" id="{00000000-0008-0000-1000-00003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1" name="Group Box 1330" descr="Group Box 5">
          <a:extLst>
            <a:ext uri="{FF2B5EF4-FFF2-40B4-BE49-F238E27FC236}">
              <a16:creationId xmlns:a16="http://schemas.microsoft.com/office/drawing/2014/main" id="{00000000-0008-0000-1000-00003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286</xdr:row>
      <xdr:rowOff>28440</xdr:rowOff>
    </xdr:from>
    <xdr:to>
      <xdr:col>7</xdr:col>
      <xdr:colOff>-363960</xdr:colOff>
      <xdr:row>287</xdr:row>
      <xdr:rowOff>0</xdr:rowOff>
    </xdr:to>
    <xdr:sp macro="" textlink="">
      <xdr:nvSpPr>
        <xdr:cNvPr id="1332" name="Option Button 1331">
          <a:extLst>
            <a:ext uri="{FF2B5EF4-FFF2-40B4-BE49-F238E27FC236}">
              <a16:creationId xmlns:a16="http://schemas.microsoft.com/office/drawing/2014/main" id="{00000000-0008-0000-1000-00003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3" name="Option Button 1332">
          <a:extLst>
            <a:ext uri="{FF2B5EF4-FFF2-40B4-BE49-F238E27FC236}">
              <a16:creationId xmlns:a16="http://schemas.microsoft.com/office/drawing/2014/main" id="{00000000-0008-0000-1000-00003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4" name="Option Button 1333">
          <a:extLst>
            <a:ext uri="{FF2B5EF4-FFF2-40B4-BE49-F238E27FC236}">
              <a16:creationId xmlns:a16="http://schemas.microsoft.com/office/drawing/2014/main" id="{00000000-0008-0000-1000-00003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5" name="Option Button 1334">
          <a:extLst>
            <a:ext uri="{FF2B5EF4-FFF2-40B4-BE49-F238E27FC236}">
              <a16:creationId xmlns:a16="http://schemas.microsoft.com/office/drawing/2014/main" id="{00000000-0008-0000-1000-00003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6" name="Group Box 1335" descr="Group Box 5">
          <a:extLst>
            <a:ext uri="{FF2B5EF4-FFF2-40B4-BE49-F238E27FC236}">
              <a16:creationId xmlns:a16="http://schemas.microsoft.com/office/drawing/2014/main" id="{00000000-0008-0000-1000-00003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287</xdr:row>
      <xdr:rowOff>28440</xdr:rowOff>
    </xdr:from>
    <xdr:to>
      <xdr:col>7</xdr:col>
      <xdr:colOff>-363960</xdr:colOff>
      <xdr:row>288</xdr:row>
      <xdr:rowOff>0</xdr:rowOff>
    </xdr:to>
    <xdr:sp macro="" textlink="">
      <xdr:nvSpPr>
        <xdr:cNvPr id="1337" name="Option Button 1336">
          <a:extLst>
            <a:ext uri="{FF2B5EF4-FFF2-40B4-BE49-F238E27FC236}">
              <a16:creationId xmlns:a16="http://schemas.microsoft.com/office/drawing/2014/main" id="{00000000-0008-0000-1000-00003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8" name="Option Button 1337">
          <a:extLst>
            <a:ext uri="{FF2B5EF4-FFF2-40B4-BE49-F238E27FC236}">
              <a16:creationId xmlns:a16="http://schemas.microsoft.com/office/drawing/2014/main" id="{00000000-0008-0000-1000-00003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39" name="Option Button 1338">
          <a:extLst>
            <a:ext uri="{FF2B5EF4-FFF2-40B4-BE49-F238E27FC236}">
              <a16:creationId xmlns:a16="http://schemas.microsoft.com/office/drawing/2014/main" id="{00000000-0008-0000-1000-00003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0" name="Option Button 1339">
          <a:extLst>
            <a:ext uri="{FF2B5EF4-FFF2-40B4-BE49-F238E27FC236}">
              <a16:creationId xmlns:a16="http://schemas.microsoft.com/office/drawing/2014/main" id="{00000000-0008-0000-1000-00003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1" name="Group Box 1340" descr="Group Box 5">
          <a:extLst>
            <a:ext uri="{FF2B5EF4-FFF2-40B4-BE49-F238E27FC236}">
              <a16:creationId xmlns:a16="http://schemas.microsoft.com/office/drawing/2014/main" id="{00000000-0008-0000-1000-00003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288</xdr:row>
      <xdr:rowOff>28440</xdr:rowOff>
    </xdr:from>
    <xdr:to>
      <xdr:col>7</xdr:col>
      <xdr:colOff>-363960</xdr:colOff>
      <xdr:row>289</xdr:row>
      <xdr:rowOff>0</xdr:rowOff>
    </xdr:to>
    <xdr:sp macro="" textlink="">
      <xdr:nvSpPr>
        <xdr:cNvPr id="1342" name="Option Button 1341">
          <a:extLst>
            <a:ext uri="{FF2B5EF4-FFF2-40B4-BE49-F238E27FC236}">
              <a16:creationId xmlns:a16="http://schemas.microsoft.com/office/drawing/2014/main" id="{00000000-0008-0000-1000-00003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3" name="Option Button 1342">
          <a:extLst>
            <a:ext uri="{FF2B5EF4-FFF2-40B4-BE49-F238E27FC236}">
              <a16:creationId xmlns:a16="http://schemas.microsoft.com/office/drawing/2014/main" id="{00000000-0008-0000-1000-00003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4" name="Option Button 1343">
          <a:extLst>
            <a:ext uri="{FF2B5EF4-FFF2-40B4-BE49-F238E27FC236}">
              <a16:creationId xmlns:a16="http://schemas.microsoft.com/office/drawing/2014/main" id="{00000000-0008-0000-1000-00004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5" name="Option Button 1344">
          <a:extLst>
            <a:ext uri="{FF2B5EF4-FFF2-40B4-BE49-F238E27FC236}">
              <a16:creationId xmlns:a16="http://schemas.microsoft.com/office/drawing/2014/main" id="{00000000-0008-0000-1000-00004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6" name="Group Box 1345" descr="Group Box 5">
          <a:extLst>
            <a:ext uri="{FF2B5EF4-FFF2-40B4-BE49-F238E27FC236}">
              <a16:creationId xmlns:a16="http://schemas.microsoft.com/office/drawing/2014/main" id="{00000000-0008-0000-1000-00004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289</xdr:row>
      <xdr:rowOff>28440</xdr:rowOff>
    </xdr:from>
    <xdr:to>
      <xdr:col>7</xdr:col>
      <xdr:colOff>-363960</xdr:colOff>
      <xdr:row>290</xdr:row>
      <xdr:rowOff>0</xdr:rowOff>
    </xdr:to>
    <xdr:sp macro="" textlink="">
      <xdr:nvSpPr>
        <xdr:cNvPr id="1347" name="Option Button 1346">
          <a:extLst>
            <a:ext uri="{FF2B5EF4-FFF2-40B4-BE49-F238E27FC236}">
              <a16:creationId xmlns:a16="http://schemas.microsoft.com/office/drawing/2014/main" id="{00000000-0008-0000-1000-00004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8" name="Option Button 1347">
          <a:extLst>
            <a:ext uri="{FF2B5EF4-FFF2-40B4-BE49-F238E27FC236}">
              <a16:creationId xmlns:a16="http://schemas.microsoft.com/office/drawing/2014/main" id="{00000000-0008-0000-1000-00004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49" name="Option Button 1348">
          <a:extLst>
            <a:ext uri="{FF2B5EF4-FFF2-40B4-BE49-F238E27FC236}">
              <a16:creationId xmlns:a16="http://schemas.microsoft.com/office/drawing/2014/main" id="{00000000-0008-0000-1000-00004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0" name="Option Button 1349">
          <a:extLst>
            <a:ext uri="{FF2B5EF4-FFF2-40B4-BE49-F238E27FC236}">
              <a16:creationId xmlns:a16="http://schemas.microsoft.com/office/drawing/2014/main" id="{00000000-0008-0000-1000-00004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1" name="Group Box 1350" descr="Group Box 5">
          <a:extLst>
            <a:ext uri="{FF2B5EF4-FFF2-40B4-BE49-F238E27FC236}">
              <a16:creationId xmlns:a16="http://schemas.microsoft.com/office/drawing/2014/main" id="{00000000-0008-0000-1000-00004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290</xdr:row>
      <xdr:rowOff>28440</xdr:rowOff>
    </xdr:from>
    <xdr:to>
      <xdr:col>7</xdr:col>
      <xdr:colOff>-363960</xdr:colOff>
      <xdr:row>291</xdr:row>
      <xdr:rowOff>0</xdr:rowOff>
    </xdr:to>
    <xdr:sp macro="" textlink="">
      <xdr:nvSpPr>
        <xdr:cNvPr id="1352" name="Option Button 1351">
          <a:extLst>
            <a:ext uri="{FF2B5EF4-FFF2-40B4-BE49-F238E27FC236}">
              <a16:creationId xmlns:a16="http://schemas.microsoft.com/office/drawing/2014/main" id="{00000000-0008-0000-1000-00004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3" name="Option Button 1352">
          <a:extLst>
            <a:ext uri="{FF2B5EF4-FFF2-40B4-BE49-F238E27FC236}">
              <a16:creationId xmlns:a16="http://schemas.microsoft.com/office/drawing/2014/main" id="{00000000-0008-0000-1000-00004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4" name="Option Button 1353">
          <a:extLst>
            <a:ext uri="{FF2B5EF4-FFF2-40B4-BE49-F238E27FC236}">
              <a16:creationId xmlns:a16="http://schemas.microsoft.com/office/drawing/2014/main" id="{00000000-0008-0000-1000-00004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5" name="Option Button 1354">
          <a:extLst>
            <a:ext uri="{FF2B5EF4-FFF2-40B4-BE49-F238E27FC236}">
              <a16:creationId xmlns:a16="http://schemas.microsoft.com/office/drawing/2014/main" id="{00000000-0008-0000-1000-00004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6" name="Group Box 1355" descr="Group Box 5">
          <a:extLst>
            <a:ext uri="{FF2B5EF4-FFF2-40B4-BE49-F238E27FC236}">
              <a16:creationId xmlns:a16="http://schemas.microsoft.com/office/drawing/2014/main" id="{00000000-0008-0000-1000-00004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291</xdr:row>
      <xdr:rowOff>28440</xdr:rowOff>
    </xdr:from>
    <xdr:to>
      <xdr:col>7</xdr:col>
      <xdr:colOff>-363960</xdr:colOff>
      <xdr:row>292</xdr:row>
      <xdr:rowOff>0</xdr:rowOff>
    </xdr:to>
    <xdr:sp macro="" textlink="">
      <xdr:nvSpPr>
        <xdr:cNvPr id="1357" name="Option Button 1356">
          <a:extLst>
            <a:ext uri="{FF2B5EF4-FFF2-40B4-BE49-F238E27FC236}">
              <a16:creationId xmlns:a16="http://schemas.microsoft.com/office/drawing/2014/main" id="{00000000-0008-0000-1000-00004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8" name="Option Button 1357">
          <a:extLst>
            <a:ext uri="{FF2B5EF4-FFF2-40B4-BE49-F238E27FC236}">
              <a16:creationId xmlns:a16="http://schemas.microsoft.com/office/drawing/2014/main" id="{00000000-0008-0000-1000-00004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59" name="Option Button 1358">
          <a:extLst>
            <a:ext uri="{FF2B5EF4-FFF2-40B4-BE49-F238E27FC236}">
              <a16:creationId xmlns:a16="http://schemas.microsoft.com/office/drawing/2014/main" id="{00000000-0008-0000-1000-00004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0" name="Option Button 1359">
          <a:extLst>
            <a:ext uri="{FF2B5EF4-FFF2-40B4-BE49-F238E27FC236}">
              <a16:creationId xmlns:a16="http://schemas.microsoft.com/office/drawing/2014/main" id="{00000000-0008-0000-1000-00005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1" name="Group Box 1360" descr="Group Box 5">
          <a:extLst>
            <a:ext uri="{FF2B5EF4-FFF2-40B4-BE49-F238E27FC236}">
              <a16:creationId xmlns:a16="http://schemas.microsoft.com/office/drawing/2014/main" id="{00000000-0008-0000-1000-00005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292</xdr:row>
      <xdr:rowOff>28440</xdr:rowOff>
    </xdr:from>
    <xdr:to>
      <xdr:col>7</xdr:col>
      <xdr:colOff>-363960</xdr:colOff>
      <xdr:row>293</xdr:row>
      <xdr:rowOff>0</xdr:rowOff>
    </xdr:to>
    <xdr:sp macro="" textlink="">
      <xdr:nvSpPr>
        <xdr:cNvPr id="1362" name="Option Button 1361">
          <a:extLst>
            <a:ext uri="{FF2B5EF4-FFF2-40B4-BE49-F238E27FC236}">
              <a16:creationId xmlns:a16="http://schemas.microsoft.com/office/drawing/2014/main" id="{00000000-0008-0000-1000-00005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3" name="Option Button 1362">
          <a:extLst>
            <a:ext uri="{FF2B5EF4-FFF2-40B4-BE49-F238E27FC236}">
              <a16:creationId xmlns:a16="http://schemas.microsoft.com/office/drawing/2014/main" id="{00000000-0008-0000-1000-00005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4" name="Option Button 1363">
          <a:extLst>
            <a:ext uri="{FF2B5EF4-FFF2-40B4-BE49-F238E27FC236}">
              <a16:creationId xmlns:a16="http://schemas.microsoft.com/office/drawing/2014/main" id="{00000000-0008-0000-1000-00005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5" name="Option Button 1364">
          <a:extLst>
            <a:ext uri="{FF2B5EF4-FFF2-40B4-BE49-F238E27FC236}">
              <a16:creationId xmlns:a16="http://schemas.microsoft.com/office/drawing/2014/main" id="{00000000-0008-0000-1000-00005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6" name="Group Box 1365" descr="Group Box 5">
          <a:extLst>
            <a:ext uri="{FF2B5EF4-FFF2-40B4-BE49-F238E27FC236}">
              <a16:creationId xmlns:a16="http://schemas.microsoft.com/office/drawing/2014/main" id="{00000000-0008-0000-1000-00005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293</xdr:row>
      <xdr:rowOff>28440</xdr:rowOff>
    </xdr:from>
    <xdr:to>
      <xdr:col>7</xdr:col>
      <xdr:colOff>-363960</xdr:colOff>
      <xdr:row>294</xdr:row>
      <xdr:rowOff>0</xdr:rowOff>
    </xdr:to>
    <xdr:sp macro="" textlink="">
      <xdr:nvSpPr>
        <xdr:cNvPr id="1367" name="Option Button 1366">
          <a:extLst>
            <a:ext uri="{FF2B5EF4-FFF2-40B4-BE49-F238E27FC236}">
              <a16:creationId xmlns:a16="http://schemas.microsoft.com/office/drawing/2014/main" id="{00000000-0008-0000-1000-00005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8" name="Option Button 1367">
          <a:extLst>
            <a:ext uri="{FF2B5EF4-FFF2-40B4-BE49-F238E27FC236}">
              <a16:creationId xmlns:a16="http://schemas.microsoft.com/office/drawing/2014/main" id="{00000000-0008-0000-1000-00005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69" name="Option Button 1368">
          <a:extLst>
            <a:ext uri="{FF2B5EF4-FFF2-40B4-BE49-F238E27FC236}">
              <a16:creationId xmlns:a16="http://schemas.microsoft.com/office/drawing/2014/main" id="{00000000-0008-0000-1000-00005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0" name="Option Button 1369">
          <a:extLst>
            <a:ext uri="{FF2B5EF4-FFF2-40B4-BE49-F238E27FC236}">
              <a16:creationId xmlns:a16="http://schemas.microsoft.com/office/drawing/2014/main" id="{00000000-0008-0000-1000-00005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1" name="Group Box 1370" descr="Group Box 5">
          <a:extLst>
            <a:ext uri="{FF2B5EF4-FFF2-40B4-BE49-F238E27FC236}">
              <a16:creationId xmlns:a16="http://schemas.microsoft.com/office/drawing/2014/main" id="{00000000-0008-0000-1000-00005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294</xdr:row>
      <xdr:rowOff>28440</xdr:rowOff>
    </xdr:from>
    <xdr:to>
      <xdr:col>7</xdr:col>
      <xdr:colOff>-363960</xdr:colOff>
      <xdr:row>295</xdr:row>
      <xdr:rowOff>0</xdr:rowOff>
    </xdr:to>
    <xdr:sp macro="" textlink="">
      <xdr:nvSpPr>
        <xdr:cNvPr id="1372" name="Option Button 1371">
          <a:extLst>
            <a:ext uri="{FF2B5EF4-FFF2-40B4-BE49-F238E27FC236}">
              <a16:creationId xmlns:a16="http://schemas.microsoft.com/office/drawing/2014/main" id="{00000000-0008-0000-1000-00005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3" name="Option Button 1372">
          <a:extLst>
            <a:ext uri="{FF2B5EF4-FFF2-40B4-BE49-F238E27FC236}">
              <a16:creationId xmlns:a16="http://schemas.microsoft.com/office/drawing/2014/main" id="{00000000-0008-0000-1000-00005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4" name="Option Button 1373">
          <a:extLst>
            <a:ext uri="{FF2B5EF4-FFF2-40B4-BE49-F238E27FC236}">
              <a16:creationId xmlns:a16="http://schemas.microsoft.com/office/drawing/2014/main" id="{00000000-0008-0000-1000-00005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5" name="Option Button 1374">
          <a:extLst>
            <a:ext uri="{FF2B5EF4-FFF2-40B4-BE49-F238E27FC236}">
              <a16:creationId xmlns:a16="http://schemas.microsoft.com/office/drawing/2014/main" id="{00000000-0008-0000-1000-00005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6" name="Group Box 1375" descr="Group Box 5">
          <a:extLst>
            <a:ext uri="{FF2B5EF4-FFF2-40B4-BE49-F238E27FC236}">
              <a16:creationId xmlns:a16="http://schemas.microsoft.com/office/drawing/2014/main" id="{00000000-0008-0000-1000-00006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295</xdr:row>
      <xdr:rowOff>28440</xdr:rowOff>
    </xdr:from>
    <xdr:to>
      <xdr:col>7</xdr:col>
      <xdr:colOff>-363960</xdr:colOff>
      <xdr:row>296</xdr:row>
      <xdr:rowOff>0</xdr:rowOff>
    </xdr:to>
    <xdr:sp macro="" textlink="">
      <xdr:nvSpPr>
        <xdr:cNvPr id="1377" name="Option Button 1376">
          <a:extLst>
            <a:ext uri="{FF2B5EF4-FFF2-40B4-BE49-F238E27FC236}">
              <a16:creationId xmlns:a16="http://schemas.microsoft.com/office/drawing/2014/main" id="{00000000-0008-0000-1000-00006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8" name="Option Button 1377">
          <a:extLst>
            <a:ext uri="{FF2B5EF4-FFF2-40B4-BE49-F238E27FC236}">
              <a16:creationId xmlns:a16="http://schemas.microsoft.com/office/drawing/2014/main" id="{00000000-0008-0000-1000-00006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79" name="Option Button 1378">
          <a:extLst>
            <a:ext uri="{FF2B5EF4-FFF2-40B4-BE49-F238E27FC236}">
              <a16:creationId xmlns:a16="http://schemas.microsoft.com/office/drawing/2014/main" id="{00000000-0008-0000-1000-00006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0" name="Option Button 1379">
          <a:extLst>
            <a:ext uri="{FF2B5EF4-FFF2-40B4-BE49-F238E27FC236}">
              <a16:creationId xmlns:a16="http://schemas.microsoft.com/office/drawing/2014/main" id="{00000000-0008-0000-1000-00006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1" name="Group Box 1380" descr="Group Box 5">
          <a:extLst>
            <a:ext uri="{FF2B5EF4-FFF2-40B4-BE49-F238E27FC236}">
              <a16:creationId xmlns:a16="http://schemas.microsoft.com/office/drawing/2014/main" id="{00000000-0008-0000-1000-00006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296</xdr:row>
      <xdr:rowOff>28440</xdr:rowOff>
    </xdr:from>
    <xdr:to>
      <xdr:col>7</xdr:col>
      <xdr:colOff>-363960</xdr:colOff>
      <xdr:row>297</xdr:row>
      <xdr:rowOff>0</xdr:rowOff>
    </xdr:to>
    <xdr:sp macro="" textlink="">
      <xdr:nvSpPr>
        <xdr:cNvPr id="1382" name="Option Button 1381">
          <a:extLst>
            <a:ext uri="{FF2B5EF4-FFF2-40B4-BE49-F238E27FC236}">
              <a16:creationId xmlns:a16="http://schemas.microsoft.com/office/drawing/2014/main" id="{00000000-0008-0000-1000-00006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3" name="Option Button 1382">
          <a:extLst>
            <a:ext uri="{FF2B5EF4-FFF2-40B4-BE49-F238E27FC236}">
              <a16:creationId xmlns:a16="http://schemas.microsoft.com/office/drawing/2014/main" id="{00000000-0008-0000-1000-00006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4" name="Option Button 1383">
          <a:extLst>
            <a:ext uri="{FF2B5EF4-FFF2-40B4-BE49-F238E27FC236}">
              <a16:creationId xmlns:a16="http://schemas.microsoft.com/office/drawing/2014/main" id="{00000000-0008-0000-1000-00006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5" name="Option Button 1384">
          <a:extLst>
            <a:ext uri="{FF2B5EF4-FFF2-40B4-BE49-F238E27FC236}">
              <a16:creationId xmlns:a16="http://schemas.microsoft.com/office/drawing/2014/main" id="{00000000-0008-0000-1000-00006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6" name="Group Box 1385" descr="Group Box 5">
          <a:extLst>
            <a:ext uri="{FF2B5EF4-FFF2-40B4-BE49-F238E27FC236}">
              <a16:creationId xmlns:a16="http://schemas.microsoft.com/office/drawing/2014/main" id="{00000000-0008-0000-1000-00006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297</xdr:row>
      <xdr:rowOff>28440</xdr:rowOff>
    </xdr:from>
    <xdr:to>
      <xdr:col>7</xdr:col>
      <xdr:colOff>-363960</xdr:colOff>
      <xdr:row>298</xdr:row>
      <xdr:rowOff>0</xdr:rowOff>
    </xdr:to>
    <xdr:sp macro="" textlink="">
      <xdr:nvSpPr>
        <xdr:cNvPr id="1387" name="Option Button 1386">
          <a:extLst>
            <a:ext uri="{FF2B5EF4-FFF2-40B4-BE49-F238E27FC236}">
              <a16:creationId xmlns:a16="http://schemas.microsoft.com/office/drawing/2014/main" id="{00000000-0008-0000-1000-00006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8" name="Option Button 1387">
          <a:extLst>
            <a:ext uri="{FF2B5EF4-FFF2-40B4-BE49-F238E27FC236}">
              <a16:creationId xmlns:a16="http://schemas.microsoft.com/office/drawing/2014/main" id="{00000000-0008-0000-1000-00006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89" name="Option Button 1388">
          <a:extLst>
            <a:ext uri="{FF2B5EF4-FFF2-40B4-BE49-F238E27FC236}">
              <a16:creationId xmlns:a16="http://schemas.microsoft.com/office/drawing/2014/main" id="{00000000-0008-0000-1000-00006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0" name="Option Button 1389">
          <a:extLst>
            <a:ext uri="{FF2B5EF4-FFF2-40B4-BE49-F238E27FC236}">
              <a16:creationId xmlns:a16="http://schemas.microsoft.com/office/drawing/2014/main" id="{00000000-0008-0000-1000-00006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1" name="Group Box 1390" descr="Group Box 5">
          <a:extLst>
            <a:ext uri="{FF2B5EF4-FFF2-40B4-BE49-F238E27FC236}">
              <a16:creationId xmlns:a16="http://schemas.microsoft.com/office/drawing/2014/main" id="{00000000-0008-0000-1000-00006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298</xdr:row>
      <xdr:rowOff>28440</xdr:rowOff>
    </xdr:from>
    <xdr:to>
      <xdr:col>7</xdr:col>
      <xdr:colOff>-363960</xdr:colOff>
      <xdr:row>299</xdr:row>
      <xdr:rowOff>0</xdr:rowOff>
    </xdr:to>
    <xdr:sp macro="" textlink="">
      <xdr:nvSpPr>
        <xdr:cNvPr id="1392" name="Option Button 1391">
          <a:extLst>
            <a:ext uri="{FF2B5EF4-FFF2-40B4-BE49-F238E27FC236}">
              <a16:creationId xmlns:a16="http://schemas.microsoft.com/office/drawing/2014/main" id="{00000000-0008-0000-1000-00007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3" name="Option Button 1392">
          <a:extLst>
            <a:ext uri="{FF2B5EF4-FFF2-40B4-BE49-F238E27FC236}">
              <a16:creationId xmlns:a16="http://schemas.microsoft.com/office/drawing/2014/main" id="{00000000-0008-0000-1000-00007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4" name="Option Button 1393">
          <a:extLst>
            <a:ext uri="{FF2B5EF4-FFF2-40B4-BE49-F238E27FC236}">
              <a16:creationId xmlns:a16="http://schemas.microsoft.com/office/drawing/2014/main" id="{00000000-0008-0000-1000-00007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5" name="Option Button 1394">
          <a:extLst>
            <a:ext uri="{FF2B5EF4-FFF2-40B4-BE49-F238E27FC236}">
              <a16:creationId xmlns:a16="http://schemas.microsoft.com/office/drawing/2014/main" id="{00000000-0008-0000-1000-00007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6" name="Group Box 1395" descr="Group Box 5">
          <a:extLst>
            <a:ext uri="{FF2B5EF4-FFF2-40B4-BE49-F238E27FC236}">
              <a16:creationId xmlns:a16="http://schemas.microsoft.com/office/drawing/2014/main" id="{00000000-0008-0000-1000-00007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299</xdr:row>
      <xdr:rowOff>28440</xdr:rowOff>
    </xdr:from>
    <xdr:to>
      <xdr:col>7</xdr:col>
      <xdr:colOff>-363960</xdr:colOff>
      <xdr:row>300</xdr:row>
      <xdr:rowOff>0</xdr:rowOff>
    </xdr:to>
    <xdr:sp macro="" textlink="">
      <xdr:nvSpPr>
        <xdr:cNvPr id="1397" name="Option Button 1396">
          <a:extLst>
            <a:ext uri="{FF2B5EF4-FFF2-40B4-BE49-F238E27FC236}">
              <a16:creationId xmlns:a16="http://schemas.microsoft.com/office/drawing/2014/main" id="{00000000-0008-0000-1000-00007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8" name="Option Button 1397">
          <a:extLst>
            <a:ext uri="{FF2B5EF4-FFF2-40B4-BE49-F238E27FC236}">
              <a16:creationId xmlns:a16="http://schemas.microsoft.com/office/drawing/2014/main" id="{00000000-0008-0000-1000-00007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399" name="Option Button 1398">
          <a:extLst>
            <a:ext uri="{FF2B5EF4-FFF2-40B4-BE49-F238E27FC236}">
              <a16:creationId xmlns:a16="http://schemas.microsoft.com/office/drawing/2014/main" id="{00000000-0008-0000-1000-00007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0" name="Option Button 1399">
          <a:extLst>
            <a:ext uri="{FF2B5EF4-FFF2-40B4-BE49-F238E27FC236}">
              <a16:creationId xmlns:a16="http://schemas.microsoft.com/office/drawing/2014/main" id="{00000000-0008-0000-1000-00007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1" name="Group Box 1400" descr="Group Box 5">
          <a:extLst>
            <a:ext uri="{FF2B5EF4-FFF2-40B4-BE49-F238E27FC236}">
              <a16:creationId xmlns:a16="http://schemas.microsoft.com/office/drawing/2014/main" id="{00000000-0008-0000-1000-00007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300</xdr:row>
      <xdr:rowOff>28440</xdr:rowOff>
    </xdr:from>
    <xdr:to>
      <xdr:col>7</xdr:col>
      <xdr:colOff>-363960</xdr:colOff>
      <xdr:row>301</xdr:row>
      <xdr:rowOff>0</xdr:rowOff>
    </xdr:to>
    <xdr:sp macro="" textlink="">
      <xdr:nvSpPr>
        <xdr:cNvPr id="1402" name="Option Button 1401">
          <a:extLst>
            <a:ext uri="{FF2B5EF4-FFF2-40B4-BE49-F238E27FC236}">
              <a16:creationId xmlns:a16="http://schemas.microsoft.com/office/drawing/2014/main" id="{00000000-0008-0000-1000-00007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3" name="Option Button 1402">
          <a:extLst>
            <a:ext uri="{FF2B5EF4-FFF2-40B4-BE49-F238E27FC236}">
              <a16:creationId xmlns:a16="http://schemas.microsoft.com/office/drawing/2014/main" id="{00000000-0008-0000-1000-00007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4" name="Option Button 1403">
          <a:extLst>
            <a:ext uri="{FF2B5EF4-FFF2-40B4-BE49-F238E27FC236}">
              <a16:creationId xmlns:a16="http://schemas.microsoft.com/office/drawing/2014/main" id="{00000000-0008-0000-1000-00007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5" name="Option Button 1404">
          <a:extLst>
            <a:ext uri="{FF2B5EF4-FFF2-40B4-BE49-F238E27FC236}">
              <a16:creationId xmlns:a16="http://schemas.microsoft.com/office/drawing/2014/main" id="{00000000-0008-0000-1000-00007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6" name="Group Box 1405" descr="Group Box 5">
          <a:extLst>
            <a:ext uri="{FF2B5EF4-FFF2-40B4-BE49-F238E27FC236}">
              <a16:creationId xmlns:a16="http://schemas.microsoft.com/office/drawing/2014/main" id="{00000000-0008-0000-1000-00007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301</xdr:row>
      <xdr:rowOff>28440</xdr:rowOff>
    </xdr:from>
    <xdr:to>
      <xdr:col>7</xdr:col>
      <xdr:colOff>-363960</xdr:colOff>
      <xdr:row>302</xdr:row>
      <xdr:rowOff>0</xdr:rowOff>
    </xdr:to>
    <xdr:sp macro="" textlink="">
      <xdr:nvSpPr>
        <xdr:cNvPr id="1407" name="Option Button 1406">
          <a:extLst>
            <a:ext uri="{FF2B5EF4-FFF2-40B4-BE49-F238E27FC236}">
              <a16:creationId xmlns:a16="http://schemas.microsoft.com/office/drawing/2014/main" id="{00000000-0008-0000-1000-00007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8" name="Option Button 1407">
          <a:extLst>
            <a:ext uri="{FF2B5EF4-FFF2-40B4-BE49-F238E27FC236}">
              <a16:creationId xmlns:a16="http://schemas.microsoft.com/office/drawing/2014/main" id="{00000000-0008-0000-1000-00008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09" name="Option Button 1408">
          <a:extLst>
            <a:ext uri="{FF2B5EF4-FFF2-40B4-BE49-F238E27FC236}">
              <a16:creationId xmlns:a16="http://schemas.microsoft.com/office/drawing/2014/main" id="{00000000-0008-0000-1000-00008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0" name="Option Button 1409">
          <a:extLst>
            <a:ext uri="{FF2B5EF4-FFF2-40B4-BE49-F238E27FC236}">
              <a16:creationId xmlns:a16="http://schemas.microsoft.com/office/drawing/2014/main" id="{00000000-0008-0000-1000-00008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1" name="Group Box 1410" descr="Group Box 5">
          <a:extLst>
            <a:ext uri="{FF2B5EF4-FFF2-40B4-BE49-F238E27FC236}">
              <a16:creationId xmlns:a16="http://schemas.microsoft.com/office/drawing/2014/main" id="{00000000-0008-0000-1000-00008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302</xdr:row>
      <xdr:rowOff>28440</xdr:rowOff>
    </xdr:from>
    <xdr:to>
      <xdr:col>7</xdr:col>
      <xdr:colOff>-363960</xdr:colOff>
      <xdr:row>303</xdr:row>
      <xdr:rowOff>0</xdr:rowOff>
    </xdr:to>
    <xdr:sp macro="" textlink="">
      <xdr:nvSpPr>
        <xdr:cNvPr id="1412" name="Option Button 1411">
          <a:extLst>
            <a:ext uri="{FF2B5EF4-FFF2-40B4-BE49-F238E27FC236}">
              <a16:creationId xmlns:a16="http://schemas.microsoft.com/office/drawing/2014/main" id="{00000000-0008-0000-1000-00008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3" name="Option Button 1412">
          <a:extLst>
            <a:ext uri="{FF2B5EF4-FFF2-40B4-BE49-F238E27FC236}">
              <a16:creationId xmlns:a16="http://schemas.microsoft.com/office/drawing/2014/main" id="{00000000-0008-0000-1000-00008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4" name="Option Button 1413">
          <a:extLst>
            <a:ext uri="{FF2B5EF4-FFF2-40B4-BE49-F238E27FC236}">
              <a16:creationId xmlns:a16="http://schemas.microsoft.com/office/drawing/2014/main" id="{00000000-0008-0000-1000-00008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5" name="Option Button 1414">
          <a:extLst>
            <a:ext uri="{FF2B5EF4-FFF2-40B4-BE49-F238E27FC236}">
              <a16:creationId xmlns:a16="http://schemas.microsoft.com/office/drawing/2014/main" id="{00000000-0008-0000-1000-00008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6" name="Group Box 1415" descr="Group Box 5">
          <a:extLst>
            <a:ext uri="{FF2B5EF4-FFF2-40B4-BE49-F238E27FC236}">
              <a16:creationId xmlns:a16="http://schemas.microsoft.com/office/drawing/2014/main" id="{00000000-0008-0000-1000-00008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303</xdr:row>
      <xdr:rowOff>28440</xdr:rowOff>
    </xdr:from>
    <xdr:to>
      <xdr:col>7</xdr:col>
      <xdr:colOff>-363960</xdr:colOff>
      <xdr:row>304</xdr:row>
      <xdr:rowOff>0</xdr:rowOff>
    </xdr:to>
    <xdr:sp macro="" textlink="">
      <xdr:nvSpPr>
        <xdr:cNvPr id="1417" name="Option Button 1416">
          <a:extLst>
            <a:ext uri="{FF2B5EF4-FFF2-40B4-BE49-F238E27FC236}">
              <a16:creationId xmlns:a16="http://schemas.microsoft.com/office/drawing/2014/main" id="{00000000-0008-0000-1000-00008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8" name="Option Button 1417">
          <a:extLst>
            <a:ext uri="{FF2B5EF4-FFF2-40B4-BE49-F238E27FC236}">
              <a16:creationId xmlns:a16="http://schemas.microsoft.com/office/drawing/2014/main" id="{00000000-0008-0000-1000-00008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19" name="Option Button 1418">
          <a:extLst>
            <a:ext uri="{FF2B5EF4-FFF2-40B4-BE49-F238E27FC236}">
              <a16:creationId xmlns:a16="http://schemas.microsoft.com/office/drawing/2014/main" id="{00000000-0008-0000-1000-00008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0" name="Option Button 1419">
          <a:extLst>
            <a:ext uri="{FF2B5EF4-FFF2-40B4-BE49-F238E27FC236}">
              <a16:creationId xmlns:a16="http://schemas.microsoft.com/office/drawing/2014/main" id="{00000000-0008-0000-1000-00008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1" name="Group Box 1420" descr="Group Box 5">
          <a:extLst>
            <a:ext uri="{FF2B5EF4-FFF2-40B4-BE49-F238E27FC236}">
              <a16:creationId xmlns:a16="http://schemas.microsoft.com/office/drawing/2014/main" id="{00000000-0008-0000-1000-00008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304</xdr:row>
      <xdr:rowOff>28440</xdr:rowOff>
    </xdr:from>
    <xdr:to>
      <xdr:col>7</xdr:col>
      <xdr:colOff>-363960</xdr:colOff>
      <xdr:row>305</xdr:row>
      <xdr:rowOff>0</xdr:rowOff>
    </xdr:to>
    <xdr:sp macro="" textlink="">
      <xdr:nvSpPr>
        <xdr:cNvPr id="1422" name="Option Button 1421">
          <a:extLst>
            <a:ext uri="{FF2B5EF4-FFF2-40B4-BE49-F238E27FC236}">
              <a16:creationId xmlns:a16="http://schemas.microsoft.com/office/drawing/2014/main" id="{00000000-0008-0000-1000-00008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3" name="Option Button 1422">
          <a:extLst>
            <a:ext uri="{FF2B5EF4-FFF2-40B4-BE49-F238E27FC236}">
              <a16:creationId xmlns:a16="http://schemas.microsoft.com/office/drawing/2014/main" id="{00000000-0008-0000-1000-00008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4" name="Option Button 1423">
          <a:extLst>
            <a:ext uri="{FF2B5EF4-FFF2-40B4-BE49-F238E27FC236}">
              <a16:creationId xmlns:a16="http://schemas.microsoft.com/office/drawing/2014/main" id="{00000000-0008-0000-1000-00009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5" name="Option Button 1424">
          <a:extLst>
            <a:ext uri="{FF2B5EF4-FFF2-40B4-BE49-F238E27FC236}">
              <a16:creationId xmlns:a16="http://schemas.microsoft.com/office/drawing/2014/main" id="{00000000-0008-0000-1000-00009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6" name="Group Box 1425" descr="Group Box 5">
          <a:extLst>
            <a:ext uri="{FF2B5EF4-FFF2-40B4-BE49-F238E27FC236}">
              <a16:creationId xmlns:a16="http://schemas.microsoft.com/office/drawing/2014/main" id="{00000000-0008-0000-1000-00009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305</xdr:row>
      <xdr:rowOff>28440</xdr:rowOff>
    </xdr:from>
    <xdr:to>
      <xdr:col>7</xdr:col>
      <xdr:colOff>-363960</xdr:colOff>
      <xdr:row>306</xdr:row>
      <xdr:rowOff>0</xdr:rowOff>
    </xdr:to>
    <xdr:sp macro="" textlink="">
      <xdr:nvSpPr>
        <xdr:cNvPr id="1427" name="Option Button 1426">
          <a:extLst>
            <a:ext uri="{FF2B5EF4-FFF2-40B4-BE49-F238E27FC236}">
              <a16:creationId xmlns:a16="http://schemas.microsoft.com/office/drawing/2014/main" id="{00000000-0008-0000-1000-00009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8" name="Option Button 1427">
          <a:extLst>
            <a:ext uri="{FF2B5EF4-FFF2-40B4-BE49-F238E27FC236}">
              <a16:creationId xmlns:a16="http://schemas.microsoft.com/office/drawing/2014/main" id="{00000000-0008-0000-1000-00009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29" name="Option Button 1428">
          <a:extLst>
            <a:ext uri="{FF2B5EF4-FFF2-40B4-BE49-F238E27FC236}">
              <a16:creationId xmlns:a16="http://schemas.microsoft.com/office/drawing/2014/main" id="{00000000-0008-0000-1000-00009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0" name="Option Button 1429">
          <a:extLst>
            <a:ext uri="{FF2B5EF4-FFF2-40B4-BE49-F238E27FC236}">
              <a16:creationId xmlns:a16="http://schemas.microsoft.com/office/drawing/2014/main" id="{00000000-0008-0000-1000-00009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1" name="Group Box 1430" descr="Group Box 5">
          <a:extLst>
            <a:ext uri="{FF2B5EF4-FFF2-40B4-BE49-F238E27FC236}">
              <a16:creationId xmlns:a16="http://schemas.microsoft.com/office/drawing/2014/main" id="{00000000-0008-0000-1000-00009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306</xdr:row>
      <xdr:rowOff>28440</xdr:rowOff>
    </xdr:from>
    <xdr:to>
      <xdr:col>7</xdr:col>
      <xdr:colOff>-363960</xdr:colOff>
      <xdr:row>307</xdr:row>
      <xdr:rowOff>0</xdr:rowOff>
    </xdr:to>
    <xdr:sp macro="" textlink="">
      <xdr:nvSpPr>
        <xdr:cNvPr id="1432" name="Option Button 1431">
          <a:extLst>
            <a:ext uri="{FF2B5EF4-FFF2-40B4-BE49-F238E27FC236}">
              <a16:creationId xmlns:a16="http://schemas.microsoft.com/office/drawing/2014/main" id="{00000000-0008-0000-1000-00009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3" name="Option Button 1432">
          <a:extLst>
            <a:ext uri="{FF2B5EF4-FFF2-40B4-BE49-F238E27FC236}">
              <a16:creationId xmlns:a16="http://schemas.microsoft.com/office/drawing/2014/main" id="{00000000-0008-0000-1000-00009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4" name="Option Button 1433">
          <a:extLst>
            <a:ext uri="{FF2B5EF4-FFF2-40B4-BE49-F238E27FC236}">
              <a16:creationId xmlns:a16="http://schemas.microsoft.com/office/drawing/2014/main" id="{00000000-0008-0000-1000-00009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5" name="Option Button 1434">
          <a:extLst>
            <a:ext uri="{FF2B5EF4-FFF2-40B4-BE49-F238E27FC236}">
              <a16:creationId xmlns:a16="http://schemas.microsoft.com/office/drawing/2014/main" id="{00000000-0008-0000-1000-00009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6" name="Group Box 1435" descr="Group Box 5">
          <a:extLst>
            <a:ext uri="{FF2B5EF4-FFF2-40B4-BE49-F238E27FC236}">
              <a16:creationId xmlns:a16="http://schemas.microsoft.com/office/drawing/2014/main" id="{00000000-0008-0000-1000-00009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307</xdr:row>
      <xdr:rowOff>28440</xdr:rowOff>
    </xdr:from>
    <xdr:to>
      <xdr:col>7</xdr:col>
      <xdr:colOff>-363960</xdr:colOff>
      <xdr:row>308</xdr:row>
      <xdr:rowOff>0</xdr:rowOff>
    </xdr:to>
    <xdr:sp macro="" textlink="">
      <xdr:nvSpPr>
        <xdr:cNvPr id="1437" name="Option Button 1436">
          <a:extLst>
            <a:ext uri="{FF2B5EF4-FFF2-40B4-BE49-F238E27FC236}">
              <a16:creationId xmlns:a16="http://schemas.microsoft.com/office/drawing/2014/main" id="{00000000-0008-0000-1000-00009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8" name="Option Button 1437">
          <a:extLst>
            <a:ext uri="{FF2B5EF4-FFF2-40B4-BE49-F238E27FC236}">
              <a16:creationId xmlns:a16="http://schemas.microsoft.com/office/drawing/2014/main" id="{00000000-0008-0000-1000-00009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39" name="Option Button 1438">
          <a:extLst>
            <a:ext uri="{FF2B5EF4-FFF2-40B4-BE49-F238E27FC236}">
              <a16:creationId xmlns:a16="http://schemas.microsoft.com/office/drawing/2014/main" id="{00000000-0008-0000-1000-00009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0" name="Option Button 1439">
          <a:extLst>
            <a:ext uri="{FF2B5EF4-FFF2-40B4-BE49-F238E27FC236}">
              <a16:creationId xmlns:a16="http://schemas.microsoft.com/office/drawing/2014/main" id="{00000000-0008-0000-1000-0000A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1" name="Group Box 1440" descr="Group Box 5">
          <a:extLst>
            <a:ext uri="{FF2B5EF4-FFF2-40B4-BE49-F238E27FC236}">
              <a16:creationId xmlns:a16="http://schemas.microsoft.com/office/drawing/2014/main" id="{00000000-0008-0000-1000-0000A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308</xdr:row>
      <xdr:rowOff>28440</xdr:rowOff>
    </xdr:from>
    <xdr:to>
      <xdr:col>7</xdr:col>
      <xdr:colOff>-363960</xdr:colOff>
      <xdr:row>309</xdr:row>
      <xdr:rowOff>0</xdr:rowOff>
    </xdr:to>
    <xdr:sp macro="" textlink="">
      <xdr:nvSpPr>
        <xdr:cNvPr id="1442" name="Option Button 1441">
          <a:extLst>
            <a:ext uri="{FF2B5EF4-FFF2-40B4-BE49-F238E27FC236}">
              <a16:creationId xmlns:a16="http://schemas.microsoft.com/office/drawing/2014/main" id="{00000000-0008-0000-1000-0000A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3" name="Option Button 1442">
          <a:extLst>
            <a:ext uri="{FF2B5EF4-FFF2-40B4-BE49-F238E27FC236}">
              <a16:creationId xmlns:a16="http://schemas.microsoft.com/office/drawing/2014/main" id="{00000000-0008-0000-1000-0000A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4" name="Option Button 1443">
          <a:extLst>
            <a:ext uri="{FF2B5EF4-FFF2-40B4-BE49-F238E27FC236}">
              <a16:creationId xmlns:a16="http://schemas.microsoft.com/office/drawing/2014/main" id="{00000000-0008-0000-1000-0000A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5" name="Option Button 1444">
          <a:extLst>
            <a:ext uri="{FF2B5EF4-FFF2-40B4-BE49-F238E27FC236}">
              <a16:creationId xmlns:a16="http://schemas.microsoft.com/office/drawing/2014/main" id="{00000000-0008-0000-1000-0000A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6" name="Group Box 1445" descr="Group Box 5">
          <a:extLst>
            <a:ext uri="{FF2B5EF4-FFF2-40B4-BE49-F238E27FC236}">
              <a16:creationId xmlns:a16="http://schemas.microsoft.com/office/drawing/2014/main" id="{00000000-0008-0000-1000-0000A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309</xdr:row>
      <xdr:rowOff>28440</xdr:rowOff>
    </xdr:from>
    <xdr:to>
      <xdr:col>7</xdr:col>
      <xdr:colOff>-363960</xdr:colOff>
      <xdr:row>310</xdr:row>
      <xdr:rowOff>0</xdr:rowOff>
    </xdr:to>
    <xdr:sp macro="" textlink="">
      <xdr:nvSpPr>
        <xdr:cNvPr id="1447" name="Option Button 1446">
          <a:extLst>
            <a:ext uri="{FF2B5EF4-FFF2-40B4-BE49-F238E27FC236}">
              <a16:creationId xmlns:a16="http://schemas.microsoft.com/office/drawing/2014/main" id="{00000000-0008-0000-1000-0000A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8" name="Option Button 1447">
          <a:extLst>
            <a:ext uri="{FF2B5EF4-FFF2-40B4-BE49-F238E27FC236}">
              <a16:creationId xmlns:a16="http://schemas.microsoft.com/office/drawing/2014/main" id="{00000000-0008-0000-1000-0000A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49" name="Option Button 1448">
          <a:extLst>
            <a:ext uri="{FF2B5EF4-FFF2-40B4-BE49-F238E27FC236}">
              <a16:creationId xmlns:a16="http://schemas.microsoft.com/office/drawing/2014/main" id="{00000000-0008-0000-1000-0000A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0" name="Option Button 1449">
          <a:extLst>
            <a:ext uri="{FF2B5EF4-FFF2-40B4-BE49-F238E27FC236}">
              <a16:creationId xmlns:a16="http://schemas.microsoft.com/office/drawing/2014/main" id="{00000000-0008-0000-1000-0000A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1" name="Group Box 1450" descr="Group Box 5">
          <a:extLst>
            <a:ext uri="{FF2B5EF4-FFF2-40B4-BE49-F238E27FC236}">
              <a16:creationId xmlns:a16="http://schemas.microsoft.com/office/drawing/2014/main" id="{00000000-0008-0000-1000-0000A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310</xdr:row>
      <xdr:rowOff>28440</xdr:rowOff>
    </xdr:from>
    <xdr:to>
      <xdr:col>7</xdr:col>
      <xdr:colOff>-363960</xdr:colOff>
      <xdr:row>311</xdr:row>
      <xdr:rowOff>0</xdr:rowOff>
    </xdr:to>
    <xdr:sp macro="" textlink="">
      <xdr:nvSpPr>
        <xdr:cNvPr id="1452" name="Option Button 1451">
          <a:extLst>
            <a:ext uri="{FF2B5EF4-FFF2-40B4-BE49-F238E27FC236}">
              <a16:creationId xmlns:a16="http://schemas.microsoft.com/office/drawing/2014/main" id="{00000000-0008-0000-1000-0000A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3" name="Option Button 1452">
          <a:extLst>
            <a:ext uri="{FF2B5EF4-FFF2-40B4-BE49-F238E27FC236}">
              <a16:creationId xmlns:a16="http://schemas.microsoft.com/office/drawing/2014/main" id="{00000000-0008-0000-1000-0000A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4" name="Option Button 1453">
          <a:extLst>
            <a:ext uri="{FF2B5EF4-FFF2-40B4-BE49-F238E27FC236}">
              <a16:creationId xmlns:a16="http://schemas.microsoft.com/office/drawing/2014/main" id="{00000000-0008-0000-1000-0000A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5" name="Option Button 1454">
          <a:extLst>
            <a:ext uri="{FF2B5EF4-FFF2-40B4-BE49-F238E27FC236}">
              <a16:creationId xmlns:a16="http://schemas.microsoft.com/office/drawing/2014/main" id="{00000000-0008-0000-1000-0000A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6" name="Group Box 1455" descr="Group Box 5">
          <a:extLst>
            <a:ext uri="{FF2B5EF4-FFF2-40B4-BE49-F238E27FC236}">
              <a16:creationId xmlns:a16="http://schemas.microsoft.com/office/drawing/2014/main" id="{00000000-0008-0000-1000-0000B0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311</xdr:row>
      <xdr:rowOff>28440</xdr:rowOff>
    </xdr:from>
    <xdr:to>
      <xdr:col>7</xdr:col>
      <xdr:colOff>-363960</xdr:colOff>
      <xdr:row>312</xdr:row>
      <xdr:rowOff>0</xdr:rowOff>
    </xdr:to>
    <xdr:sp macro="" textlink="">
      <xdr:nvSpPr>
        <xdr:cNvPr id="1457" name="Option Button 1456">
          <a:extLst>
            <a:ext uri="{FF2B5EF4-FFF2-40B4-BE49-F238E27FC236}">
              <a16:creationId xmlns:a16="http://schemas.microsoft.com/office/drawing/2014/main" id="{00000000-0008-0000-1000-0000B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8" name="Option Button 1457">
          <a:extLst>
            <a:ext uri="{FF2B5EF4-FFF2-40B4-BE49-F238E27FC236}">
              <a16:creationId xmlns:a16="http://schemas.microsoft.com/office/drawing/2014/main" id="{00000000-0008-0000-1000-0000B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59" name="Option Button 1458">
          <a:extLst>
            <a:ext uri="{FF2B5EF4-FFF2-40B4-BE49-F238E27FC236}">
              <a16:creationId xmlns:a16="http://schemas.microsoft.com/office/drawing/2014/main" id="{00000000-0008-0000-1000-0000B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0" name="Option Button 1459">
          <a:extLst>
            <a:ext uri="{FF2B5EF4-FFF2-40B4-BE49-F238E27FC236}">
              <a16:creationId xmlns:a16="http://schemas.microsoft.com/office/drawing/2014/main" id="{00000000-0008-0000-1000-0000B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1" name="Group Box 1460" descr="Group Box 5">
          <a:extLst>
            <a:ext uri="{FF2B5EF4-FFF2-40B4-BE49-F238E27FC236}">
              <a16:creationId xmlns:a16="http://schemas.microsoft.com/office/drawing/2014/main" id="{00000000-0008-0000-1000-0000B5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312</xdr:row>
      <xdr:rowOff>28440</xdr:rowOff>
    </xdr:from>
    <xdr:to>
      <xdr:col>7</xdr:col>
      <xdr:colOff>-363960</xdr:colOff>
      <xdr:row>313</xdr:row>
      <xdr:rowOff>0</xdr:rowOff>
    </xdr:to>
    <xdr:sp macro="" textlink="">
      <xdr:nvSpPr>
        <xdr:cNvPr id="1462" name="Option Button 1461">
          <a:extLst>
            <a:ext uri="{FF2B5EF4-FFF2-40B4-BE49-F238E27FC236}">
              <a16:creationId xmlns:a16="http://schemas.microsoft.com/office/drawing/2014/main" id="{00000000-0008-0000-1000-0000B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3" name="Option Button 1462">
          <a:extLst>
            <a:ext uri="{FF2B5EF4-FFF2-40B4-BE49-F238E27FC236}">
              <a16:creationId xmlns:a16="http://schemas.microsoft.com/office/drawing/2014/main" id="{00000000-0008-0000-1000-0000B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4" name="Option Button 1463">
          <a:extLst>
            <a:ext uri="{FF2B5EF4-FFF2-40B4-BE49-F238E27FC236}">
              <a16:creationId xmlns:a16="http://schemas.microsoft.com/office/drawing/2014/main" id="{00000000-0008-0000-1000-0000B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5" name="Option Button 1464">
          <a:extLst>
            <a:ext uri="{FF2B5EF4-FFF2-40B4-BE49-F238E27FC236}">
              <a16:creationId xmlns:a16="http://schemas.microsoft.com/office/drawing/2014/main" id="{00000000-0008-0000-1000-0000B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6" name="Group Box 1465" descr="Group Box 5">
          <a:extLst>
            <a:ext uri="{FF2B5EF4-FFF2-40B4-BE49-F238E27FC236}">
              <a16:creationId xmlns:a16="http://schemas.microsoft.com/office/drawing/2014/main" id="{00000000-0008-0000-1000-0000BA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313</xdr:row>
      <xdr:rowOff>28440</xdr:rowOff>
    </xdr:from>
    <xdr:to>
      <xdr:col>7</xdr:col>
      <xdr:colOff>-363960</xdr:colOff>
      <xdr:row>314</xdr:row>
      <xdr:rowOff>0</xdr:rowOff>
    </xdr:to>
    <xdr:sp macro="" textlink="">
      <xdr:nvSpPr>
        <xdr:cNvPr id="1467" name="Option Button 1466">
          <a:extLst>
            <a:ext uri="{FF2B5EF4-FFF2-40B4-BE49-F238E27FC236}">
              <a16:creationId xmlns:a16="http://schemas.microsoft.com/office/drawing/2014/main" id="{00000000-0008-0000-1000-0000B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8" name="Option Button 1467">
          <a:extLst>
            <a:ext uri="{FF2B5EF4-FFF2-40B4-BE49-F238E27FC236}">
              <a16:creationId xmlns:a16="http://schemas.microsoft.com/office/drawing/2014/main" id="{00000000-0008-0000-1000-0000B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69" name="Option Button 1468">
          <a:extLst>
            <a:ext uri="{FF2B5EF4-FFF2-40B4-BE49-F238E27FC236}">
              <a16:creationId xmlns:a16="http://schemas.microsoft.com/office/drawing/2014/main" id="{00000000-0008-0000-1000-0000B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0" name="Option Button 1469">
          <a:extLst>
            <a:ext uri="{FF2B5EF4-FFF2-40B4-BE49-F238E27FC236}">
              <a16:creationId xmlns:a16="http://schemas.microsoft.com/office/drawing/2014/main" id="{00000000-0008-0000-1000-0000B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1" name="Group Box 1470" descr="Group Box 5">
          <a:extLst>
            <a:ext uri="{FF2B5EF4-FFF2-40B4-BE49-F238E27FC236}">
              <a16:creationId xmlns:a16="http://schemas.microsoft.com/office/drawing/2014/main" id="{00000000-0008-0000-1000-0000BF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314</xdr:row>
      <xdr:rowOff>28440</xdr:rowOff>
    </xdr:from>
    <xdr:to>
      <xdr:col>7</xdr:col>
      <xdr:colOff>-363960</xdr:colOff>
      <xdr:row>315</xdr:row>
      <xdr:rowOff>0</xdr:rowOff>
    </xdr:to>
    <xdr:sp macro="" textlink="">
      <xdr:nvSpPr>
        <xdr:cNvPr id="1472" name="Option Button 1471">
          <a:extLst>
            <a:ext uri="{FF2B5EF4-FFF2-40B4-BE49-F238E27FC236}">
              <a16:creationId xmlns:a16="http://schemas.microsoft.com/office/drawing/2014/main" id="{00000000-0008-0000-1000-0000C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3" name="Option Button 1472">
          <a:extLst>
            <a:ext uri="{FF2B5EF4-FFF2-40B4-BE49-F238E27FC236}">
              <a16:creationId xmlns:a16="http://schemas.microsoft.com/office/drawing/2014/main" id="{00000000-0008-0000-1000-0000C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4" name="Option Button 1473">
          <a:extLst>
            <a:ext uri="{FF2B5EF4-FFF2-40B4-BE49-F238E27FC236}">
              <a16:creationId xmlns:a16="http://schemas.microsoft.com/office/drawing/2014/main" id="{00000000-0008-0000-1000-0000C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5" name="Option Button 1474">
          <a:extLst>
            <a:ext uri="{FF2B5EF4-FFF2-40B4-BE49-F238E27FC236}">
              <a16:creationId xmlns:a16="http://schemas.microsoft.com/office/drawing/2014/main" id="{00000000-0008-0000-1000-0000C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6" name="Group Box 1475" descr="Group Box 5">
          <a:extLst>
            <a:ext uri="{FF2B5EF4-FFF2-40B4-BE49-F238E27FC236}">
              <a16:creationId xmlns:a16="http://schemas.microsoft.com/office/drawing/2014/main" id="{00000000-0008-0000-1000-0000C4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315</xdr:row>
      <xdr:rowOff>28440</xdr:rowOff>
    </xdr:from>
    <xdr:to>
      <xdr:col>7</xdr:col>
      <xdr:colOff>-363960</xdr:colOff>
      <xdr:row>316</xdr:row>
      <xdr:rowOff>0</xdr:rowOff>
    </xdr:to>
    <xdr:sp macro="" textlink="">
      <xdr:nvSpPr>
        <xdr:cNvPr id="1477" name="Option Button 1476">
          <a:extLst>
            <a:ext uri="{FF2B5EF4-FFF2-40B4-BE49-F238E27FC236}">
              <a16:creationId xmlns:a16="http://schemas.microsoft.com/office/drawing/2014/main" id="{00000000-0008-0000-1000-0000C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8" name="Option Button 1477">
          <a:extLst>
            <a:ext uri="{FF2B5EF4-FFF2-40B4-BE49-F238E27FC236}">
              <a16:creationId xmlns:a16="http://schemas.microsoft.com/office/drawing/2014/main" id="{00000000-0008-0000-1000-0000C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79" name="Option Button 1478">
          <a:extLst>
            <a:ext uri="{FF2B5EF4-FFF2-40B4-BE49-F238E27FC236}">
              <a16:creationId xmlns:a16="http://schemas.microsoft.com/office/drawing/2014/main" id="{00000000-0008-0000-1000-0000C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0" name="Option Button 1479">
          <a:extLst>
            <a:ext uri="{FF2B5EF4-FFF2-40B4-BE49-F238E27FC236}">
              <a16:creationId xmlns:a16="http://schemas.microsoft.com/office/drawing/2014/main" id="{00000000-0008-0000-1000-0000C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1" name="Group Box 1480" descr="Group Box 5">
          <a:extLst>
            <a:ext uri="{FF2B5EF4-FFF2-40B4-BE49-F238E27FC236}">
              <a16:creationId xmlns:a16="http://schemas.microsoft.com/office/drawing/2014/main" id="{00000000-0008-0000-1000-0000C9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316</xdr:row>
      <xdr:rowOff>28440</xdr:rowOff>
    </xdr:from>
    <xdr:to>
      <xdr:col>7</xdr:col>
      <xdr:colOff>-363960</xdr:colOff>
      <xdr:row>317</xdr:row>
      <xdr:rowOff>0</xdr:rowOff>
    </xdr:to>
    <xdr:sp macro="" textlink="">
      <xdr:nvSpPr>
        <xdr:cNvPr id="1482" name="Option Button 1481">
          <a:extLst>
            <a:ext uri="{FF2B5EF4-FFF2-40B4-BE49-F238E27FC236}">
              <a16:creationId xmlns:a16="http://schemas.microsoft.com/office/drawing/2014/main" id="{00000000-0008-0000-1000-0000C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3" name="Option Button 1482">
          <a:extLst>
            <a:ext uri="{FF2B5EF4-FFF2-40B4-BE49-F238E27FC236}">
              <a16:creationId xmlns:a16="http://schemas.microsoft.com/office/drawing/2014/main" id="{00000000-0008-0000-1000-0000C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4" name="Option Button 1483">
          <a:extLst>
            <a:ext uri="{FF2B5EF4-FFF2-40B4-BE49-F238E27FC236}">
              <a16:creationId xmlns:a16="http://schemas.microsoft.com/office/drawing/2014/main" id="{00000000-0008-0000-1000-0000C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5" name="Option Button 1484">
          <a:extLst>
            <a:ext uri="{FF2B5EF4-FFF2-40B4-BE49-F238E27FC236}">
              <a16:creationId xmlns:a16="http://schemas.microsoft.com/office/drawing/2014/main" id="{00000000-0008-0000-1000-0000C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6" name="Group Box 1485" descr="Group Box 5">
          <a:extLst>
            <a:ext uri="{FF2B5EF4-FFF2-40B4-BE49-F238E27FC236}">
              <a16:creationId xmlns:a16="http://schemas.microsoft.com/office/drawing/2014/main" id="{00000000-0008-0000-1000-0000CE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317</xdr:row>
      <xdr:rowOff>28440</xdr:rowOff>
    </xdr:from>
    <xdr:to>
      <xdr:col>7</xdr:col>
      <xdr:colOff>-363960</xdr:colOff>
      <xdr:row>318</xdr:row>
      <xdr:rowOff>0</xdr:rowOff>
    </xdr:to>
    <xdr:sp macro="" textlink="">
      <xdr:nvSpPr>
        <xdr:cNvPr id="1487" name="Option Button 1486">
          <a:extLst>
            <a:ext uri="{FF2B5EF4-FFF2-40B4-BE49-F238E27FC236}">
              <a16:creationId xmlns:a16="http://schemas.microsoft.com/office/drawing/2014/main" id="{00000000-0008-0000-1000-0000C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8" name="Option Button 1487">
          <a:extLst>
            <a:ext uri="{FF2B5EF4-FFF2-40B4-BE49-F238E27FC236}">
              <a16:creationId xmlns:a16="http://schemas.microsoft.com/office/drawing/2014/main" id="{00000000-0008-0000-1000-0000D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89" name="Option Button 1488">
          <a:extLst>
            <a:ext uri="{FF2B5EF4-FFF2-40B4-BE49-F238E27FC236}">
              <a16:creationId xmlns:a16="http://schemas.microsoft.com/office/drawing/2014/main" id="{00000000-0008-0000-1000-0000D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0" name="Option Button 1489">
          <a:extLst>
            <a:ext uri="{FF2B5EF4-FFF2-40B4-BE49-F238E27FC236}">
              <a16:creationId xmlns:a16="http://schemas.microsoft.com/office/drawing/2014/main" id="{00000000-0008-0000-1000-0000D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1" name="Group Box 1490" descr="Group Box 5">
          <a:extLst>
            <a:ext uri="{FF2B5EF4-FFF2-40B4-BE49-F238E27FC236}">
              <a16:creationId xmlns:a16="http://schemas.microsoft.com/office/drawing/2014/main" id="{00000000-0008-0000-1000-0000D3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318</xdr:row>
      <xdr:rowOff>28440</xdr:rowOff>
    </xdr:from>
    <xdr:to>
      <xdr:col>7</xdr:col>
      <xdr:colOff>-363960</xdr:colOff>
      <xdr:row>319</xdr:row>
      <xdr:rowOff>0</xdr:rowOff>
    </xdr:to>
    <xdr:sp macro="" textlink="">
      <xdr:nvSpPr>
        <xdr:cNvPr id="1492" name="Option Button 1491">
          <a:extLst>
            <a:ext uri="{FF2B5EF4-FFF2-40B4-BE49-F238E27FC236}">
              <a16:creationId xmlns:a16="http://schemas.microsoft.com/office/drawing/2014/main" id="{00000000-0008-0000-1000-0000D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3" name="Option Button 1492">
          <a:extLst>
            <a:ext uri="{FF2B5EF4-FFF2-40B4-BE49-F238E27FC236}">
              <a16:creationId xmlns:a16="http://schemas.microsoft.com/office/drawing/2014/main" id="{00000000-0008-0000-1000-0000D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4" name="Option Button 1493">
          <a:extLst>
            <a:ext uri="{FF2B5EF4-FFF2-40B4-BE49-F238E27FC236}">
              <a16:creationId xmlns:a16="http://schemas.microsoft.com/office/drawing/2014/main" id="{00000000-0008-0000-1000-0000D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5" name="Option Button 1494">
          <a:extLst>
            <a:ext uri="{FF2B5EF4-FFF2-40B4-BE49-F238E27FC236}">
              <a16:creationId xmlns:a16="http://schemas.microsoft.com/office/drawing/2014/main" id="{00000000-0008-0000-1000-0000D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6" name="Group Box 1495" descr="Group Box 5">
          <a:extLst>
            <a:ext uri="{FF2B5EF4-FFF2-40B4-BE49-F238E27FC236}">
              <a16:creationId xmlns:a16="http://schemas.microsoft.com/office/drawing/2014/main" id="{00000000-0008-0000-1000-0000D8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319</xdr:row>
      <xdr:rowOff>28440</xdr:rowOff>
    </xdr:from>
    <xdr:to>
      <xdr:col>7</xdr:col>
      <xdr:colOff>-363960</xdr:colOff>
      <xdr:row>320</xdr:row>
      <xdr:rowOff>0</xdr:rowOff>
    </xdr:to>
    <xdr:sp macro="" textlink="">
      <xdr:nvSpPr>
        <xdr:cNvPr id="1497" name="Option Button 1496">
          <a:extLst>
            <a:ext uri="{FF2B5EF4-FFF2-40B4-BE49-F238E27FC236}">
              <a16:creationId xmlns:a16="http://schemas.microsoft.com/office/drawing/2014/main" id="{00000000-0008-0000-1000-0000D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8" name="Option Button 1497">
          <a:extLst>
            <a:ext uri="{FF2B5EF4-FFF2-40B4-BE49-F238E27FC236}">
              <a16:creationId xmlns:a16="http://schemas.microsoft.com/office/drawing/2014/main" id="{00000000-0008-0000-1000-0000D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499" name="Option Button 1498">
          <a:extLst>
            <a:ext uri="{FF2B5EF4-FFF2-40B4-BE49-F238E27FC236}">
              <a16:creationId xmlns:a16="http://schemas.microsoft.com/office/drawing/2014/main" id="{00000000-0008-0000-1000-0000D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0" name="Option Button 1499">
          <a:extLst>
            <a:ext uri="{FF2B5EF4-FFF2-40B4-BE49-F238E27FC236}">
              <a16:creationId xmlns:a16="http://schemas.microsoft.com/office/drawing/2014/main" id="{00000000-0008-0000-1000-0000D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1" name="Group Box 1500" descr="Group Box 5">
          <a:extLst>
            <a:ext uri="{FF2B5EF4-FFF2-40B4-BE49-F238E27FC236}">
              <a16:creationId xmlns:a16="http://schemas.microsoft.com/office/drawing/2014/main" id="{00000000-0008-0000-1000-0000DD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320</xdr:row>
      <xdr:rowOff>28440</xdr:rowOff>
    </xdr:from>
    <xdr:to>
      <xdr:col>7</xdr:col>
      <xdr:colOff>-363960</xdr:colOff>
      <xdr:row>321</xdr:row>
      <xdr:rowOff>0</xdr:rowOff>
    </xdr:to>
    <xdr:sp macro="" textlink="">
      <xdr:nvSpPr>
        <xdr:cNvPr id="1502" name="Option Button 1501">
          <a:extLst>
            <a:ext uri="{FF2B5EF4-FFF2-40B4-BE49-F238E27FC236}">
              <a16:creationId xmlns:a16="http://schemas.microsoft.com/office/drawing/2014/main" id="{00000000-0008-0000-1000-0000D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3" name="Option Button 1502">
          <a:extLst>
            <a:ext uri="{FF2B5EF4-FFF2-40B4-BE49-F238E27FC236}">
              <a16:creationId xmlns:a16="http://schemas.microsoft.com/office/drawing/2014/main" id="{00000000-0008-0000-1000-0000D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4" name="Option Button 1503">
          <a:extLst>
            <a:ext uri="{FF2B5EF4-FFF2-40B4-BE49-F238E27FC236}">
              <a16:creationId xmlns:a16="http://schemas.microsoft.com/office/drawing/2014/main" id="{00000000-0008-0000-1000-0000E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5" name="Option Button 1504">
          <a:extLst>
            <a:ext uri="{FF2B5EF4-FFF2-40B4-BE49-F238E27FC236}">
              <a16:creationId xmlns:a16="http://schemas.microsoft.com/office/drawing/2014/main" id="{00000000-0008-0000-1000-0000E1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6" name="Group Box 1505" descr="Group Box 5">
          <a:extLst>
            <a:ext uri="{FF2B5EF4-FFF2-40B4-BE49-F238E27FC236}">
              <a16:creationId xmlns:a16="http://schemas.microsoft.com/office/drawing/2014/main" id="{00000000-0008-0000-1000-0000E2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321</xdr:row>
      <xdr:rowOff>28440</xdr:rowOff>
    </xdr:from>
    <xdr:to>
      <xdr:col>7</xdr:col>
      <xdr:colOff>-363960</xdr:colOff>
      <xdr:row>322</xdr:row>
      <xdr:rowOff>0</xdr:rowOff>
    </xdr:to>
    <xdr:sp macro="" textlink="">
      <xdr:nvSpPr>
        <xdr:cNvPr id="1507" name="Option Button 1506">
          <a:extLst>
            <a:ext uri="{FF2B5EF4-FFF2-40B4-BE49-F238E27FC236}">
              <a16:creationId xmlns:a16="http://schemas.microsoft.com/office/drawing/2014/main" id="{00000000-0008-0000-1000-0000E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8" name="Option Button 1507">
          <a:extLst>
            <a:ext uri="{FF2B5EF4-FFF2-40B4-BE49-F238E27FC236}">
              <a16:creationId xmlns:a16="http://schemas.microsoft.com/office/drawing/2014/main" id="{00000000-0008-0000-1000-0000E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09" name="Option Button 1508">
          <a:extLst>
            <a:ext uri="{FF2B5EF4-FFF2-40B4-BE49-F238E27FC236}">
              <a16:creationId xmlns:a16="http://schemas.microsoft.com/office/drawing/2014/main" id="{00000000-0008-0000-1000-0000E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0" name="Option Button 1509">
          <a:extLst>
            <a:ext uri="{FF2B5EF4-FFF2-40B4-BE49-F238E27FC236}">
              <a16:creationId xmlns:a16="http://schemas.microsoft.com/office/drawing/2014/main" id="{00000000-0008-0000-1000-0000E6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1" name="Group Box 1510" descr="Group Box 5">
          <a:extLst>
            <a:ext uri="{FF2B5EF4-FFF2-40B4-BE49-F238E27FC236}">
              <a16:creationId xmlns:a16="http://schemas.microsoft.com/office/drawing/2014/main" id="{00000000-0008-0000-1000-0000E7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322</xdr:row>
      <xdr:rowOff>28440</xdr:rowOff>
    </xdr:from>
    <xdr:to>
      <xdr:col>7</xdr:col>
      <xdr:colOff>-363960</xdr:colOff>
      <xdr:row>323</xdr:row>
      <xdr:rowOff>0</xdr:rowOff>
    </xdr:to>
    <xdr:sp macro="" textlink="">
      <xdr:nvSpPr>
        <xdr:cNvPr id="1512" name="Option Button 1511">
          <a:extLst>
            <a:ext uri="{FF2B5EF4-FFF2-40B4-BE49-F238E27FC236}">
              <a16:creationId xmlns:a16="http://schemas.microsoft.com/office/drawing/2014/main" id="{00000000-0008-0000-1000-0000E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3" name="Option Button 1512">
          <a:extLst>
            <a:ext uri="{FF2B5EF4-FFF2-40B4-BE49-F238E27FC236}">
              <a16:creationId xmlns:a16="http://schemas.microsoft.com/office/drawing/2014/main" id="{00000000-0008-0000-1000-0000E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4" name="Option Button 1513">
          <a:extLst>
            <a:ext uri="{FF2B5EF4-FFF2-40B4-BE49-F238E27FC236}">
              <a16:creationId xmlns:a16="http://schemas.microsoft.com/office/drawing/2014/main" id="{00000000-0008-0000-1000-0000E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5" name="Option Button 1514">
          <a:extLst>
            <a:ext uri="{FF2B5EF4-FFF2-40B4-BE49-F238E27FC236}">
              <a16:creationId xmlns:a16="http://schemas.microsoft.com/office/drawing/2014/main" id="{00000000-0008-0000-1000-0000EB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6" name="Group Box 1515" descr="Group Box 5">
          <a:extLst>
            <a:ext uri="{FF2B5EF4-FFF2-40B4-BE49-F238E27FC236}">
              <a16:creationId xmlns:a16="http://schemas.microsoft.com/office/drawing/2014/main" id="{00000000-0008-0000-1000-0000EC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323</xdr:row>
      <xdr:rowOff>28440</xdr:rowOff>
    </xdr:from>
    <xdr:to>
      <xdr:col>7</xdr:col>
      <xdr:colOff>-363960</xdr:colOff>
      <xdr:row>324</xdr:row>
      <xdr:rowOff>0</xdr:rowOff>
    </xdr:to>
    <xdr:sp macro="" textlink="">
      <xdr:nvSpPr>
        <xdr:cNvPr id="1517" name="Option Button 1516">
          <a:extLst>
            <a:ext uri="{FF2B5EF4-FFF2-40B4-BE49-F238E27FC236}">
              <a16:creationId xmlns:a16="http://schemas.microsoft.com/office/drawing/2014/main" id="{00000000-0008-0000-1000-0000E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8" name="Option Button 1517">
          <a:extLst>
            <a:ext uri="{FF2B5EF4-FFF2-40B4-BE49-F238E27FC236}">
              <a16:creationId xmlns:a16="http://schemas.microsoft.com/office/drawing/2014/main" id="{00000000-0008-0000-1000-0000E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19" name="Option Button 1518">
          <a:extLst>
            <a:ext uri="{FF2B5EF4-FFF2-40B4-BE49-F238E27FC236}">
              <a16:creationId xmlns:a16="http://schemas.microsoft.com/office/drawing/2014/main" id="{00000000-0008-0000-1000-0000E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0" name="Option Button 1519">
          <a:extLst>
            <a:ext uri="{FF2B5EF4-FFF2-40B4-BE49-F238E27FC236}">
              <a16:creationId xmlns:a16="http://schemas.microsoft.com/office/drawing/2014/main" id="{00000000-0008-0000-1000-0000F0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1" name="Group Box 1520" descr="Group Box 5">
          <a:extLst>
            <a:ext uri="{FF2B5EF4-FFF2-40B4-BE49-F238E27FC236}">
              <a16:creationId xmlns:a16="http://schemas.microsoft.com/office/drawing/2014/main" id="{00000000-0008-0000-1000-0000F1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324</xdr:row>
      <xdr:rowOff>28440</xdr:rowOff>
    </xdr:from>
    <xdr:to>
      <xdr:col>7</xdr:col>
      <xdr:colOff>-363960</xdr:colOff>
      <xdr:row>325</xdr:row>
      <xdr:rowOff>0</xdr:rowOff>
    </xdr:to>
    <xdr:sp macro="" textlink="">
      <xdr:nvSpPr>
        <xdr:cNvPr id="1522" name="Option Button 1521">
          <a:extLst>
            <a:ext uri="{FF2B5EF4-FFF2-40B4-BE49-F238E27FC236}">
              <a16:creationId xmlns:a16="http://schemas.microsoft.com/office/drawing/2014/main" id="{00000000-0008-0000-1000-0000F2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3" name="Option Button 1522">
          <a:extLst>
            <a:ext uri="{FF2B5EF4-FFF2-40B4-BE49-F238E27FC236}">
              <a16:creationId xmlns:a16="http://schemas.microsoft.com/office/drawing/2014/main" id="{00000000-0008-0000-1000-0000F3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4" name="Option Button 1523">
          <a:extLst>
            <a:ext uri="{FF2B5EF4-FFF2-40B4-BE49-F238E27FC236}">
              <a16:creationId xmlns:a16="http://schemas.microsoft.com/office/drawing/2014/main" id="{00000000-0008-0000-1000-0000F4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5" name="Option Button 1524">
          <a:extLst>
            <a:ext uri="{FF2B5EF4-FFF2-40B4-BE49-F238E27FC236}">
              <a16:creationId xmlns:a16="http://schemas.microsoft.com/office/drawing/2014/main" id="{00000000-0008-0000-1000-0000F5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6" name="Group Box 1525" descr="Group Box 5">
          <a:extLst>
            <a:ext uri="{FF2B5EF4-FFF2-40B4-BE49-F238E27FC236}">
              <a16:creationId xmlns:a16="http://schemas.microsoft.com/office/drawing/2014/main" id="{00000000-0008-0000-1000-0000F6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325</xdr:row>
      <xdr:rowOff>28440</xdr:rowOff>
    </xdr:from>
    <xdr:to>
      <xdr:col>7</xdr:col>
      <xdr:colOff>-363960</xdr:colOff>
      <xdr:row>326</xdr:row>
      <xdr:rowOff>0</xdr:rowOff>
    </xdr:to>
    <xdr:sp macro="" textlink="">
      <xdr:nvSpPr>
        <xdr:cNvPr id="1527" name="Option Button 1526">
          <a:extLst>
            <a:ext uri="{FF2B5EF4-FFF2-40B4-BE49-F238E27FC236}">
              <a16:creationId xmlns:a16="http://schemas.microsoft.com/office/drawing/2014/main" id="{00000000-0008-0000-1000-0000F7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8" name="Option Button 1527">
          <a:extLst>
            <a:ext uri="{FF2B5EF4-FFF2-40B4-BE49-F238E27FC236}">
              <a16:creationId xmlns:a16="http://schemas.microsoft.com/office/drawing/2014/main" id="{00000000-0008-0000-1000-0000F8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29" name="Option Button 1528">
          <a:extLst>
            <a:ext uri="{FF2B5EF4-FFF2-40B4-BE49-F238E27FC236}">
              <a16:creationId xmlns:a16="http://schemas.microsoft.com/office/drawing/2014/main" id="{00000000-0008-0000-1000-0000F9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0" name="Option Button 1529">
          <a:extLst>
            <a:ext uri="{FF2B5EF4-FFF2-40B4-BE49-F238E27FC236}">
              <a16:creationId xmlns:a16="http://schemas.microsoft.com/office/drawing/2014/main" id="{00000000-0008-0000-1000-0000FA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1" name="Group Box 1530" descr="Group Box 5">
          <a:extLst>
            <a:ext uri="{FF2B5EF4-FFF2-40B4-BE49-F238E27FC236}">
              <a16:creationId xmlns:a16="http://schemas.microsoft.com/office/drawing/2014/main" id="{00000000-0008-0000-1000-0000FB05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326</xdr:row>
      <xdr:rowOff>28440</xdr:rowOff>
    </xdr:from>
    <xdr:to>
      <xdr:col>7</xdr:col>
      <xdr:colOff>-363960</xdr:colOff>
      <xdr:row>327</xdr:row>
      <xdr:rowOff>0</xdr:rowOff>
    </xdr:to>
    <xdr:sp macro="" textlink="">
      <xdr:nvSpPr>
        <xdr:cNvPr id="1532" name="Option Button 1531">
          <a:extLst>
            <a:ext uri="{FF2B5EF4-FFF2-40B4-BE49-F238E27FC236}">
              <a16:creationId xmlns:a16="http://schemas.microsoft.com/office/drawing/2014/main" id="{00000000-0008-0000-1000-0000FC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3" name="Option Button 1532">
          <a:extLst>
            <a:ext uri="{FF2B5EF4-FFF2-40B4-BE49-F238E27FC236}">
              <a16:creationId xmlns:a16="http://schemas.microsoft.com/office/drawing/2014/main" id="{00000000-0008-0000-1000-0000FD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4" name="Option Button 1533">
          <a:extLst>
            <a:ext uri="{FF2B5EF4-FFF2-40B4-BE49-F238E27FC236}">
              <a16:creationId xmlns:a16="http://schemas.microsoft.com/office/drawing/2014/main" id="{00000000-0008-0000-1000-0000FE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5" name="Option Button 1534">
          <a:extLst>
            <a:ext uri="{FF2B5EF4-FFF2-40B4-BE49-F238E27FC236}">
              <a16:creationId xmlns:a16="http://schemas.microsoft.com/office/drawing/2014/main" id="{00000000-0008-0000-1000-0000FF05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6" name="Group Box 1535" descr="Group Box 5">
          <a:extLst>
            <a:ext uri="{FF2B5EF4-FFF2-40B4-BE49-F238E27FC236}">
              <a16:creationId xmlns:a16="http://schemas.microsoft.com/office/drawing/2014/main" id="{00000000-0008-0000-1000-00000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327</xdr:row>
      <xdr:rowOff>28440</xdr:rowOff>
    </xdr:from>
    <xdr:to>
      <xdr:col>7</xdr:col>
      <xdr:colOff>-363960</xdr:colOff>
      <xdr:row>328</xdr:row>
      <xdr:rowOff>0</xdr:rowOff>
    </xdr:to>
    <xdr:sp macro="" textlink="">
      <xdr:nvSpPr>
        <xdr:cNvPr id="1537" name="Option Button 1536">
          <a:extLst>
            <a:ext uri="{FF2B5EF4-FFF2-40B4-BE49-F238E27FC236}">
              <a16:creationId xmlns:a16="http://schemas.microsoft.com/office/drawing/2014/main" id="{00000000-0008-0000-1000-00000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8" name="Option Button 1537">
          <a:extLst>
            <a:ext uri="{FF2B5EF4-FFF2-40B4-BE49-F238E27FC236}">
              <a16:creationId xmlns:a16="http://schemas.microsoft.com/office/drawing/2014/main" id="{00000000-0008-0000-1000-00000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39" name="Option Button 1538">
          <a:extLst>
            <a:ext uri="{FF2B5EF4-FFF2-40B4-BE49-F238E27FC236}">
              <a16:creationId xmlns:a16="http://schemas.microsoft.com/office/drawing/2014/main" id="{00000000-0008-0000-1000-00000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0" name="Option Button 1539">
          <a:extLst>
            <a:ext uri="{FF2B5EF4-FFF2-40B4-BE49-F238E27FC236}">
              <a16:creationId xmlns:a16="http://schemas.microsoft.com/office/drawing/2014/main" id="{00000000-0008-0000-1000-00000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1" name="Group Box 1540" descr="Group Box 5">
          <a:extLst>
            <a:ext uri="{FF2B5EF4-FFF2-40B4-BE49-F238E27FC236}">
              <a16:creationId xmlns:a16="http://schemas.microsoft.com/office/drawing/2014/main" id="{00000000-0008-0000-1000-00000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328</xdr:row>
      <xdr:rowOff>28440</xdr:rowOff>
    </xdr:from>
    <xdr:to>
      <xdr:col>7</xdr:col>
      <xdr:colOff>-363960</xdr:colOff>
      <xdr:row>329</xdr:row>
      <xdr:rowOff>0</xdr:rowOff>
    </xdr:to>
    <xdr:sp macro="" textlink="">
      <xdr:nvSpPr>
        <xdr:cNvPr id="1542" name="Option Button 1541">
          <a:extLst>
            <a:ext uri="{FF2B5EF4-FFF2-40B4-BE49-F238E27FC236}">
              <a16:creationId xmlns:a16="http://schemas.microsoft.com/office/drawing/2014/main" id="{00000000-0008-0000-1000-00000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3" name="Option Button 1542">
          <a:extLst>
            <a:ext uri="{FF2B5EF4-FFF2-40B4-BE49-F238E27FC236}">
              <a16:creationId xmlns:a16="http://schemas.microsoft.com/office/drawing/2014/main" id="{00000000-0008-0000-1000-00000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4" name="Option Button 1543">
          <a:extLst>
            <a:ext uri="{FF2B5EF4-FFF2-40B4-BE49-F238E27FC236}">
              <a16:creationId xmlns:a16="http://schemas.microsoft.com/office/drawing/2014/main" id="{00000000-0008-0000-1000-00000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5" name="Option Button 1544">
          <a:extLst>
            <a:ext uri="{FF2B5EF4-FFF2-40B4-BE49-F238E27FC236}">
              <a16:creationId xmlns:a16="http://schemas.microsoft.com/office/drawing/2014/main" id="{00000000-0008-0000-1000-00000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6" name="Group Box 1545" descr="Group Box 5">
          <a:extLst>
            <a:ext uri="{FF2B5EF4-FFF2-40B4-BE49-F238E27FC236}">
              <a16:creationId xmlns:a16="http://schemas.microsoft.com/office/drawing/2014/main" id="{00000000-0008-0000-1000-00000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329</xdr:row>
      <xdr:rowOff>28440</xdr:rowOff>
    </xdr:from>
    <xdr:to>
      <xdr:col>7</xdr:col>
      <xdr:colOff>-363960</xdr:colOff>
      <xdr:row>330</xdr:row>
      <xdr:rowOff>0</xdr:rowOff>
    </xdr:to>
    <xdr:sp macro="" textlink="">
      <xdr:nvSpPr>
        <xdr:cNvPr id="1547" name="Option Button 1546">
          <a:extLst>
            <a:ext uri="{FF2B5EF4-FFF2-40B4-BE49-F238E27FC236}">
              <a16:creationId xmlns:a16="http://schemas.microsoft.com/office/drawing/2014/main" id="{00000000-0008-0000-1000-00000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8" name="Option Button 1547">
          <a:extLst>
            <a:ext uri="{FF2B5EF4-FFF2-40B4-BE49-F238E27FC236}">
              <a16:creationId xmlns:a16="http://schemas.microsoft.com/office/drawing/2014/main" id="{00000000-0008-0000-1000-00000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49" name="Option Button 1548">
          <a:extLst>
            <a:ext uri="{FF2B5EF4-FFF2-40B4-BE49-F238E27FC236}">
              <a16:creationId xmlns:a16="http://schemas.microsoft.com/office/drawing/2014/main" id="{00000000-0008-0000-1000-00000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0" name="Option Button 1549">
          <a:extLst>
            <a:ext uri="{FF2B5EF4-FFF2-40B4-BE49-F238E27FC236}">
              <a16:creationId xmlns:a16="http://schemas.microsoft.com/office/drawing/2014/main" id="{00000000-0008-0000-1000-00000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1" name="Group Box 1550" descr="Group Box 5">
          <a:extLst>
            <a:ext uri="{FF2B5EF4-FFF2-40B4-BE49-F238E27FC236}">
              <a16:creationId xmlns:a16="http://schemas.microsoft.com/office/drawing/2014/main" id="{00000000-0008-0000-1000-00000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330</xdr:row>
      <xdr:rowOff>28440</xdr:rowOff>
    </xdr:from>
    <xdr:to>
      <xdr:col>7</xdr:col>
      <xdr:colOff>-363960</xdr:colOff>
      <xdr:row>331</xdr:row>
      <xdr:rowOff>0</xdr:rowOff>
    </xdr:to>
    <xdr:sp macro="" textlink="">
      <xdr:nvSpPr>
        <xdr:cNvPr id="1552" name="Option Button 1551">
          <a:extLst>
            <a:ext uri="{FF2B5EF4-FFF2-40B4-BE49-F238E27FC236}">
              <a16:creationId xmlns:a16="http://schemas.microsoft.com/office/drawing/2014/main" id="{00000000-0008-0000-1000-00001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3" name="Option Button 1552">
          <a:extLst>
            <a:ext uri="{FF2B5EF4-FFF2-40B4-BE49-F238E27FC236}">
              <a16:creationId xmlns:a16="http://schemas.microsoft.com/office/drawing/2014/main" id="{00000000-0008-0000-1000-00001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4" name="Option Button 1553">
          <a:extLst>
            <a:ext uri="{FF2B5EF4-FFF2-40B4-BE49-F238E27FC236}">
              <a16:creationId xmlns:a16="http://schemas.microsoft.com/office/drawing/2014/main" id="{00000000-0008-0000-1000-00001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5" name="Option Button 1554">
          <a:extLst>
            <a:ext uri="{FF2B5EF4-FFF2-40B4-BE49-F238E27FC236}">
              <a16:creationId xmlns:a16="http://schemas.microsoft.com/office/drawing/2014/main" id="{00000000-0008-0000-1000-00001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6" name="Group Box 1555" descr="Group Box 5">
          <a:extLst>
            <a:ext uri="{FF2B5EF4-FFF2-40B4-BE49-F238E27FC236}">
              <a16:creationId xmlns:a16="http://schemas.microsoft.com/office/drawing/2014/main" id="{00000000-0008-0000-1000-00001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331</xdr:row>
      <xdr:rowOff>28440</xdr:rowOff>
    </xdr:from>
    <xdr:to>
      <xdr:col>7</xdr:col>
      <xdr:colOff>-363960</xdr:colOff>
      <xdr:row>332</xdr:row>
      <xdr:rowOff>0</xdr:rowOff>
    </xdr:to>
    <xdr:sp macro="" textlink="">
      <xdr:nvSpPr>
        <xdr:cNvPr id="1557" name="Option Button 1556">
          <a:extLst>
            <a:ext uri="{FF2B5EF4-FFF2-40B4-BE49-F238E27FC236}">
              <a16:creationId xmlns:a16="http://schemas.microsoft.com/office/drawing/2014/main" id="{00000000-0008-0000-1000-00001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8" name="Option Button 1557">
          <a:extLst>
            <a:ext uri="{FF2B5EF4-FFF2-40B4-BE49-F238E27FC236}">
              <a16:creationId xmlns:a16="http://schemas.microsoft.com/office/drawing/2014/main" id="{00000000-0008-0000-1000-00001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59" name="Option Button 1558">
          <a:extLst>
            <a:ext uri="{FF2B5EF4-FFF2-40B4-BE49-F238E27FC236}">
              <a16:creationId xmlns:a16="http://schemas.microsoft.com/office/drawing/2014/main" id="{00000000-0008-0000-1000-00001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0" name="Option Button 1559">
          <a:extLst>
            <a:ext uri="{FF2B5EF4-FFF2-40B4-BE49-F238E27FC236}">
              <a16:creationId xmlns:a16="http://schemas.microsoft.com/office/drawing/2014/main" id="{00000000-0008-0000-1000-00001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1" name="Group Box 1560" descr="Group Box 5">
          <a:extLst>
            <a:ext uri="{FF2B5EF4-FFF2-40B4-BE49-F238E27FC236}">
              <a16:creationId xmlns:a16="http://schemas.microsoft.com/office/drawing/2014/main" id="{00000000-0008-0000-1000-00001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332</xdr:row>
      <xdr:rowOff>28440</xdr:rowOff>
    </xdr:from>
    <xdr:to>
      <xdr:col>7</xdr:col>
      <xdr:colOff>-363960</xdr:colOff>
      <xdr:row>333</xdr:row>
      <xdr:rowOff>0</xdr:rowOff>
    </xdr:to>
    <xdr:sp macro="" textlink="">
      <xdr:nvSpPr>
        <xdr:cNvPr id="1562" name="Option Button 1561">
          <a:extLst>
            <a:ext uri="{FF2B5EF4-FFF2-40B4-BE49-F238E27FC236}">
              <a16:creationId xmlns:a16="http://schemas.microsoft.com/office/drawing/2014/main" id="{00000000-0008-0000-1000-00001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3" name="Option Button 1562">
          <a:extLst>
            <a:ext uri="{FF2B5EF4-FFF2-40B4-BE49-F238E27FC236}">
              <a16:creationId xmlns:a16="http://schemas.microsoft.com/office/drawing/2014/main" id="{00000000-0008-0000-1000-00001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4" name="Option Button 1563">
          <a:extLst>
            <a:ext uri="{FF2B5EF4-FFF2-40B4-BE49-F238E27FC236}">
              <a16:creationId xmlns:a16="http://schemas.microsoft.com/office/drawing/2014/main" id="{00000000-0008-0000-1000-00001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5" name="Option Button 1564">
          <a:extLst>
            <a:ext uri="{FF2B5EF4-FFF2-40B4-BE49-F238E27FC236}">
              <a16:creationId xmlns:a16="http://schemas.microsoft.com/office/drawing/2014/main" id="{00000000-0008-0000-1000-00001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6" name="Group Box 1565" descr="Group Box 5">
          <a:extLst>
            <a:ext uri="{FF2B5EF4-FFF2-40B4-BE49-F238E27FC236}">
              <a16:creationId xmlns:a16="http://schemas.microsoft.com/office/drawing/2014/main" id="{00000000-0008-0000-1000-00001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333</xdr:row>
      <xdr:rowOff>28440</xdr:rowOff>
    </xdr:from>
    <xdr:to>
      <xdr:col>7</xdr:col>
      <xdr:colOff>-363960</xdr:colOff>
      <xdr:row>334</xdr:row>
      <xdr:rowOff>0</xdr:rowOff>
    </xdr:to>
    <xdr:sp macro="" textlink="">
      <xdr:nvSpPr>
        <xdr:cNvPr id="1567" name="Option Button 1566">
          <a:extLst>
            <a:ext uri="{FF2B5EF4-FFF2-40B4-BE49-F238E27FC236}">
              <a16:creationId xmlns:a16="http://schemas.microsoft.com/office/drawing/2014/main" id="{00000000-0008-0000-1000-00001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8" name="Option Button 1567">
          <a:extLst>
            <a:ext uri="{FF2B5EF4-FFF2-40B4-BE49-F238E27FC236}">
              <a16:creationId xmlns:a16="http://schemas.microsoft.com/office/drawing/2014/main" id="{00000000-0008-0000-1000-00002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69" name="Option Button 1568">
          <a:extLst>
            <a:ext uri="{FF2B5EF4-FFF2-40B4-BE49-F238E27FC236}">
              <a16:creationId xmlns:a16="http://schemas.microsoft.com/office/drawing/2014/main" id="{00000000-0008-0000-1000-00002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0" name="Option Button 1569">
          <a:extLst>
            <a:ext uri="{FF2B5EF4-FFF2-40B4-BE49-F238E27FC236}">
              <a16:creationId xmlns:a16="http://schemas.microsoft.com/office/drawing/2014/main" id="{00000000-0008-0000-1000-00002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1" name="Group Box 1570" descr="Group Box 5">
          <a:extLst>
            <a:ext uri="{FF2B5EF4-FFF2-40B4-BE49-F238E27FC236}">
              <a16:creationId xmlns:a16="http://schemas.microsoft.com/office/drawing/2014/main" id="{00000000-0008-0000-1000-00002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334</xdr:row>
      <xdr:rowOff>28440</xdr:rowOff>
    </xdr:from>
    <xdr:to>
      <xdr:col>7</xdr:col>
      <xdr:colOff>-363960</xdr:colOff>
      <xdr:row>335</xdr:row>
      <xdr:rowOff>0</xdr:rowOff>
    </xdr:to>
    <xdr:sp macro="" textlink="">
      <xdr:nvSpPr>
        <xdr:cNvPr id="1572" name="Option Button 1571">
          <a:extLst>
            <a:ext uri="{FF2B5EF4-FFF2-40B4-BE49-F238E27FC236}">
              <a16:creationId xmlns:a16="http://schemas.microsoft.com/office/drawing/2014/main" id="{00000000-0008-0000-1000-00002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3" name="Option Button 1572">
          <a:extLst>
            <a:ext uri="{FF2B5EF4-FFF2-40B4-BE49-F238E27FC236}">
              <a16:creationId xmlns:a16="http://schemas.microsoft.com/office/drawing/2014/main" id="{00000000-0008-0000-1000-00002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4" name="Option Button 1573">
          <a:extLst>
            <a:ext uri="{FF2B5EF4-FFF2-40B4-BE49-F238E27FC236}">
              <a16:creationId xmlns:a16="http://schemas.microsoft.com/office/drawing/2014/main" id="{00000000-0008-0000-1000-00002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5" name="Option Button 1574">
          <a:extLst>
            <a:ext uri="{FF2B5EF4-FFF2-40B4-BE49-F238E27FC236}">
              <a16:creationId xmlns:a16="http://schemas.microsoft.com/office/drawing/2014/main" id="{00000000-0008-0000-1000-00002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6" name="Group Box 1575" descr="Group Box 5">
          <a:extLst>
            <a:ext uri="{FF2B5EF4-FFF2-40B4-BE49-F238E27FC236}">
              <a16:creationId xmlns:a16="http://schemas.microsoft.com/office/drawing/2014/main" id="{00000000-0008-0000-1000-00002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335</xdr:row>
      <xdr:rowOff>28440</xdr:rowOff>
    </xdr:from>
    <xdr:to>
      <xdr:col>7</xdr:col>
      <xdr:colOff>-363960</xdr:colOff>
      <xdr:row>336</xdr:row>
      <xdr:rowOff>0</xdr:rowOff>
    </xdr:to>
    <xdr:sp macro="" textlink="">
      <xdr:nvSpPr>
        <xdr:cNvPr id="1577" name="Option Button 1576">
          <a:extLst>
            <a:ext uri="{FF2B5EF4-FFF2-40B4-BE49-F238E27FC236}">
              <a16:creationId xmlns:a16="http://schemas.microsoft.com/office/drawing/2014/main" id="{00000000-0008-0000-1000-00002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8" name="Option Button 1577">
          <a:extLst>
            <a:ext uri="{FF2B5EF4-FFF2-40B4-BE49-F238E27FC236}">
              <a16:creationId xmlns:a16="http://schemas.microsoft.com/office/drawing/2014/main" id="{00000000-0008-0000-1000-00002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79" name="Option Button 1578">
          <a:extLst>
            <a:ext uri="{FF2B5EF4-FFF2-40B4-BE49-F238E27FC236}">
              <a16:creationId xmlns:a16="http://schemas.microsoft.com/office/drawing/2014/main" id="{00000000-0008-0000-1000-00002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0" name="Option Button 1579">
          <a:extLst>
            <a:ext uri="{FF2B5EF4-FFF2-40B4-BE49-F238E27FC236}">
              <a16:creationId xmlns:a16="http://schemas.microsoft.com/office/drawing/2014/main" id="{00000000-0008-0000-1000-00002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1" name="Group Box 1580" descr="Group Box 5">
          <a:extLst>
            <a:ext uri="{FF2B5EF4-FFF2-40B4-BE49-F238E27FC236}">
              <a16:creationId xmlns:a16="http://schemas.microsoft.com/office/drawing/2014/main" id="{00000000-0008-0000-1000-00002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336</xdr:row>
      <xdr:rowOff>28440</xdr:rowOff>
    </xdr:from>
    <xdr:to>
      <xdr:col>7</xdr:col>
      <xdr:colOff>-363960</xdr:colOff>
      <xdr:row>337</xdr:row>
      <xdr:rowOff>0</xdr:rowOff>
    </xdr:to>
    <xdr:sp macro="" textlink="">
      <xdr:nvSpPr>
        <xdr:cNvPr id="1582" name="Option Button 1581">
          <a:extLst>
            <a:ext uri="{FF2B5EF4-FFF2-40B4-BE49-F238E27FC236}">
              <a16:creationId xmlns:a16="http://schemas.microsoft.com/office/drawing/2014/main" id="{00000000-0008-0000-1000-00002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3" name="Option Button 1582">
          <a:extLst>
            <a:ext uri="{FF2B5EF4-FFF2-40B4-BE49-F238E27FC236}">
              <a16:creationId xmlns:a16="http://schemas.microsoft.com/office/drawing/2014/main" id="{00000000-0008-0000-1000-00002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4" name="Option Button 1583">
          <a:extLst>
            <a:ext uri="{FF2B5EF4-FFF2-40B4-BE49-F238E27FC236}">
              <a16:creationId xmlns:a16="http://schemas.microsoft.com/office/drawing/2014/main" id="{00000000-0008-0000-1000-00003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5" name="Option Button 1584">
          <a:extLst>
            <a:ext uri="{FF2B5EF4-FFF2-40B4-BE49-F238E27FC236}">
              <a16:creationId xmlns:a16="http://schemas.microsoft.com/office/drawing/2014/main" id="{00000000-0008-0000-1000-00003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6" name="Group Box 1585" descr="Group Box 5">
          <a:extLst>
            <a:ext uri="{FF2B5EF4-FFF2-40B4-BE49-F238E27FC236}">
              <a16:creationId xmlns:a16="http://schemas.microsoft.com/office/drawing/2014/main" id="{00000000-0008-0000-1000-00003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337</xdr:row>
      <xdr:rowOff>28440</xdr:rowOff>
    </xdr:from>
    <xdr:to>
      <xdr:col>7</xdr:col>
      <xdr:colOff>-363960</xdr:colOff>
      <xdr:row>338</xdr:row>
      <xdr:rowOff>0</xdr:rowOff>
    </xdr:to>
    <xdr:sp macro="" textlink="">
      <xdr:nvSpPr>
        <xdr:cNvPr id="1587" name="Option Button 1586">
          <a:extLst>
            <a:ext uri="{FF2B5EF4-FFF2-40B4-BE49-F238E27FC236}">
              <a16:creationId xmlns:a16="http://schemas.microsoft.com/office/drawing/2014/main" id="{00000000-0008-0000-1000-00003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8" name="Option Button 1587">
          <a:extLst>
            <a:ext uri="{FF2B5EF4-FFF2-40B4-BE49-F238E27FC236}">
              <a16:creationId xmlns:a16="http://schemas.microsoft.com/office/drawing/2014/main" id="{00000000-0008-0000-1000-00003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89" name="Option Button 1588">
          <a:extLst>
            <a:ext uri="{FF2B5EF4-FFF2-40B4-BE49-F238E27FC236}">
              <a16:creationId xmlns:a16="http://schemas.microsoft.com/office/drawing/2014/main" id="{00000000-0008-0000-1000-00003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0" name="Option Button 1589">
          <a:extLst>
            <a:ext uri="{FF2B5EF4-FFF2-40B4-BE49-F238E27FC236}">
              <a16:creationId xmlns:a16="http://schemas.microsoft.com/office/drawing/2014/main" id="{00000000-0008-0000-1000-00003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1" name="Group Box 1590" descr="Group Box 5">
          <a:extLst>
            <a:ext uri="{FF2B5EF4-FFF2-40B4-BE49-F238E27FC236}">
              <a16:creationId xmlns:a16="http://schemas.microsoft.com/office/drawing/2014/main" id="{00000000-0008-0000-1000-00003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338</xdr:row>
      <xdr:rowOff>28440</xdr:rowOff>
    </xdr:from>
    <xdr:to>
      <xdr:col>7</xdr:col>
      <xdr:colOff>-363960</xdr:colOff>
      <xdr:row>339</xdr:row>
      <xdr:rowOff>0</xdr:rowOff>
    </xdr:to>
    <xdr:sp macro="" textlink="">
      <xdr:nvSpPr>
        <xdr:cNvPr id="1592" name="Option Button 1591">
          <a:extLst>
            <a:ext uri="{FF2B5EF4-FFF2-40B4-BE49-F238E27FC236}">
              <a16:creationId xmlns:a16="http://schemas.microsoft.com/office/drawing/2014/main" id="{00000000-0008-0000-1000-00003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3" name="Option Button 1592">
          <a:extLst>
            <a:ext uri="{FF2B5EF4-FFF2-40B4-BE49-F238E27FC236}">
              <a16:creationId xmlns:a16="http://schemas.microsoft.com/office/drawing/2014/main" id="{00000000-0008-0000-1000-00003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4" name="Option Button 1593">
          <a:extLst>
            <a:ext uri="{FF2B5EF4-FFF2-40B4-BE49-F238E27FC236}">
              <a16:creationId xmlns:a16="http://schemas.microsoft.com/office/drawing/2014/main" id="{00000000-0008-0000-1000-00003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5" name="Option Button 1594">
          <a:extLst>
            <a:ext uri="{FF2B5EF4-FFF2-40B4-BE49-F238E27FC236}">
              <a16:creationId xmlns:a16="http://schemas.microsoft.com/office/drawing/2014/main" id="{00000000-0008-0000-1000-00003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6" name="Group Box 1595" descr="Group Box 5">
          <a:extLst>
            <a:ext uri="{FF2B5EF4-FFF2-40B4-BE49-F238E27FC236}">
              <a16:creationId xmlns:a16="http://schemas.microsoft.com/office/drawing/2014/main" id="{00000000-0008-0000-1000-00003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339</xdr:row>
      <xdr:rowOff>28440</xdr:rowOff>
    </xdr:from>
    <xdr:to>
      <xdr:col>7</xdr:col>
      <xdr:colOff>-363960</xdr:colOff>
      <xdr:row>340</xdr:row>
      <xdr:rowOff>0</xdr:rowOff>
    </xdr:to>
    <xdr:sp macro="" textlink="">
      <xdr:nvSpPr>
        <xdr:cNvPr id="1597" name="Option Button 1596">
          <a:extLst>
            <a:ext uri="{FF2B5EF4-FFF2-40B4-BE49-F238E27FC236}">
              <a16:creationId xmlns:a16="http://schemas.microsoft.com/office/drawing/2014/main" id="{00000000-0008-0000-1000-00003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8" name="Option Button 1597">
          <a:extLst>
            <a:ext uri="{FF2B5EF4-FFF2-40B4-BE49-F238E27FC236}">
              <a16:creationId xmlns:a16="http://schemas.microsoft.com/office/drawing/2014/main" id="{00000000-0008-0000-1000-00003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599" name="Option Button 1598">
          <a:extLst>
            <a:ext uri="{FF2B5EF4-FFF2-40B4-BE49-F238E27FC236}">
              <a16:creationId xmlns:a16="http://schemas.microsoft.com/office/drawing/2014/main" id="{00000000-0008-0000-1000-00003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0" name="Option Button 1599">
          <a:extLst>
            <a:ext uri="{FF2B5EF4-FFF2-40B4-BE49-F238E27FC236}">
              <a16:creationId xmlns:a16="http://schemas.microsoft.com/office/drawing/2014/main" id="{00000000-0008-0000-1000-00004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1" name="Group Box 1600" descr="Group Box 5">
          <a:extLst>
            <a:ext uri="{FF2B5EF4-FFF2-40B4-BE49-F238E27FC236}">
              <a16:creationId xmlns:a16="http://schemas.microsoft.com/office/drawing/2014/main" id="{00000000-0008-0000-1000-00004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340</xdr:row>
      <xdr:rowOff>28440</xdr:rowOff>
    </xdr:from>
    <xdr:to>
      <xdr:col>7</xdr:col>
      <xdr:colOff>-363960</xdr:colOff>
      <xdr:row>341</xdr:row>
      <xdr:rowOff>0</xdr:rowOff>
    </xdr:to>
    <xdr:sp macro="" textlink="">
      <xdr:nvSpPr>
        <xdr:cNvPr id="1602" name="Option Button 1601">
          <a:extLst>
            <a:ext uri="{FF2B5EF4-FFF2-40B4-BE49-F238E27FC236}">
              <a16:creationId xmlns:a16="http://schemas.microsoft.com/office/drawing/2014/main" id="{00000000-0008-0000-1000-00004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3" name="Option Button 1602">
          <a:extLst>
            <a:ext uri="{FF2B5EF4-FFF2-40B4-BE49-F238E27FC236}">
              <a16:creationId xmlns:a16="http://schemas.microsoft.com/office/drawing/2014/main" id="{00000000-0008-0000-1000-00004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4" name="Option Button 1603">
          <a:extLst>
            <a:ext uri="{FF2B5EF4-FFF2-40B4-BE49-F238E27FC236}">
              <a16:creationId xmlns:a16="http://schemas.microsoft.com/office/drawing/2014/main" id="{00000000-0008-0000-1000-00004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5" name="Option Button 1604">
          <a:extLst>
            <a:ext uri="{FF2B5EF4-FFF2-40B4-BE49-F238E27FC236}">
              <a16:creationId xmlns:a16="http://schemas.microsoft.com/office/drawing/2014/main" id="{00000000-0008-0000-1000-00004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6" name="Group Box 1605" descr="Group Box 5">
          <a:extLst>
            <a:ext uri="{FF2B5EF4-FFF2-40B4-BE49-F238E27FC236}">
              <a16:creationId xmlns:a16="http://schemas.microsoft.com/office/drawing/2014/main" id="{00000000-0008-0000-1000-00004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341</xdr:row>
      <xdr:rowOff>28440</xdr:rowOff>
    </xdr:from>
    <xdr:to>
      <xdr:col>7</xdr:col>
      <xdr:colOff>-363960</xdr:colOff>
      <xdr:row>342</xdr:row>
      <xdr:rowOff>0</xdr:rowOff>
    </xdr:to>
    <xdr:sp macro="" textlink="">
      <xdr:nvSpPr>
        <xdr:cNvPr id="1607" name="Option Button 1606">
          <a:extLst>
            <a:ext uri="{FF2B5EF4-FFF2-40B4-BE49-F238E27FC236}">
              <a16:creationId xmlns:a16="http://schemas.microsoft.com/office/drawing/2014/main" id="{00000000-0008-0000-1000-00004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8" name="Option Button 1607">
          <a:extLst>
            <a:ext uri="{FF2B5EF4-FFF2-40B4-BE49-F238E27FC236}">
              <a16:creationId xmlns:a16="http://schemas.microsoft.com/office/drawing/2014/main" id="{00000000-0008-0000-1000-00004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09" name="Option Button 1608">
          <a:extLst>
            <a:ext uri="{FF2B5EF4-FFF2-40B4-BE49-F238E27FC236}">
              <a16:creationId xmlns:a16="http://schemas.microsoft.com/office/drawing/2014/main" id="{00000000-0008-0000-1000-00004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0" name="Option Button 1609">
          <a:extLst>
            <a:ext uri="{FF2B5EF4-FFF2-40B4-BE49-F238E27FC236}">
              <a16:creationId xmlns:a16="http://schemas.microsoft.com/office/drawing/2014/main" id="{00000000-0008-0000-1000-00004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1" name="Group Box 1610" descr="Group Box 5">
          <a:extLst>
            <a:ext uri="{FF2B5EF4-FFF2-40B4-BE49-F238E27FC236}">
              <a16:creationId xmlns:a16="http://schemas.microsoft.com/office/drawing/2014/main" id="{00000000-0008-0000-1000-00004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342</xdr:row>
      <xdr:rowOff>28440</xdr:rowOff>
    </xdr:from>
    <xdr:to>
      <xdr:col>7</xdr:col>
      <xdr:colOff>-363960</xdr:colOff>
      <xdr:row>343</xdr:row>
      <xdr:rowOff>0</xdr:rowOff>
    </xdr:to>
    <xdr:sp macro="" textlink="">
      <xdr:nvSpPr>
        <xdr:cNvPr id="1612" name="Option Button 1611">
          <a:extLst>
            <a:ext uri="{FF2B5EF4-FFF2-40B4-BE49-F238E27FC236}">
              <a16:creationId xmlns:a16="http://schemas.microsoft.com/office/drawing/2014/main" id="{00000000-0008-0000-1000-00004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3" name="Option Button 1612">
          <a:extLst>
            <a:ext uri="{FF2B5EF4-FFF2-40B4-BE49-F238E27FC236}">
              <a16:creationId xmlns:a16="http://schemas.microsoft.com/office/drawing/2014/main" id="{00000000-0008-0000-1000-00004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4" name="Option Button 1613">
          <a:extLst>
            <a:ext uri="{FF2B5EF4-FFF2-40B4-BE49-F238E27FC236}">
              <a16:creationId xmlns:a16="http://schemas.microsoft.com/office/drawing/2014/main" id="{00000000-0008-0000-1000-00004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5" name="Option Button 1614">
          <a:extLst>
            <a:ext uri="{FF2B5EF4-FFF2-40B4-BE49-F238E27FC236}">
              <a16:creationId xmlns:a16="http://schemas.microsoft.com/office/drawing/2014/main" id="{00000000-0008-0000-1000-00004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6" name="Group Box 1615" descr="Group Box 5">
          <a:extLst>
            <a:ext uri="{FF2B5EF4-FFF2-40B4-BE49-F238E27FC236}">
              <a16:creationId xmlns:a16="http://schemas.microsoft.com/office/drawing/2014/main" id="{00000000-0008-0000-1000-00005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343</xdr:row>
      <xdr:rowOff>28440</xdr:rowOff>
    </xdr:from>
    <xdr:to>
      <xdr:col>7</xdr:col>
      <xdr:colOff>-363960</xdr:colOff>
      <xdr:row>344</xdr:row>
      <xdr:rowOff>0</xdr:rowOff>
    </xdr:to>
    <xdr:sp macro="" textlink="">
      <xdr:nvSpPr>
        <xdr:cNvPr id="1617" name="Option Button 1616">
          <a:extLst>
            <a:ext uri="{FF2B5EF4-FFF2-40B4-BE49-F238E27FC236}">
              <a16:creationId xmlns:a16="http://schemas.microsoft.com/office/drawing/2014/main" id="{00000000-0008-0000-1000-00005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8" name="Option Button 1617">
          <a:extLst>
            <a:ext uri="{FF2B5EF4-FFF2-40B4-BE49-F238E27FC236}">
              <a16:creationId xmlns:a16="http://schemas.microsoft.com/office/drawing/2014/main" id="{00000000-0008-0000-1000-00005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19" name="Option Button 1618">
          <a:extLst>
            <a:ext uri="{FF2B5EF4-FFF2-40B4-BE49-F238E27FC236}">
              <a16:creationId xmlns:a16="http://schemas.microsoft.com/office/drawing/2014/main" id="{00000000-0008-0000-1000-00005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0" name="Option Button 1619">
          <a:extLst>
            <a:ext uri="{FF2B5EF4-FFF2-40B4-BE49-F238E27FC236}">
              <a16:creationId xmlns:a16="http://schemas.microsoft.com/office/drawing/2014/main" id="{00000000-0008-0000-1000-00005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1" name="Group Box 1620" descr="Group Box 5">
          <a:extLst>
            <a:ext uri="{FF2B5EF4-FFF2-40B4-BE49-F238E27FC236}">
              <a16:creationId xmlns:a16="http://schemas.microsoft.com/office/drawing/2014/main" id="{00000000-0008-0000-1000-00005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344</xdr:row>
      <xdr:rowOff>28440</xdr:rowOff>
    </xdr:from>
    <xdr:to>
      <xdr:col>7</xdr:col>
      <xdr:colOff>-363960</xdr:colOff>
      <xdr:row>345</xdr:row>
      <xdr:rowOff>0</xdr:rowOff>
    </xdr:to>
    <xdr:sp macro="" textlink="">
      <xdr:nvSpPr>
        <xdr:cNvPr id="1622" name="Option Button 1621">
          <a:extLst>
            <a:ext uri="{FF2B5EF4-FFF2-40B4-BE49-F238E27FC236}">
              <a16:creationId xmlns:a16="http://schemas.microsoft.com/office/drawing/2014/main" id="{00000000-0008-0000-1000-00005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3" name="Option Button 1622">
          <a:extLst>
            <a:ext uri="{FF2B5EF4-FFF2-40B4-BE49-F238E27FC236}">
              <a16:creationId xmlns:a16="http://schemas.microsoft.com/office/drawing/2014/main" id="{00000000-0008-0000-1000-00005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4" name="Option Button 1623">
          <a:extLst>
            <a:ext uri="{FF2B5EF4-FFF2-40B4-BE49-F238E27FC236}">
              <a16:creationId xmlns:a16="http://schemas.microsoft.com/office/drawing/2014/main" id="{00000000-0008-0000-1000-00005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5" name="Option Button 1624">
          <a:extLst>
            <a:ext uri="{FF2B5EF4-FFF2-40B4-BE49-F238E27FC236}">
              <a16:creationId xmlns:a16="http://schemas.microsoft.com/office/drawing/2014/main" id="{00000000-0008-0000-1000-00005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6" name="Group Box 1625" descr="Group Box 5">
          <a:extLst>
            <a:ext uri="{FF2B5EF4-FFF2-40B4-BE49-F238E27FC236}">
              <a16:creationId xmlns:a16="http://schemas.microsoft.com/office/drawing/2014/main" id="{00000000-0008-0000-1000-00005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345</xdr:row>
      <xdr:rowOff>28440</xdr:rowOff>
    </xdr:from>
    <xdr:to>
      <xdr:col>7</xdr:col>
      <xdr:colOff>-363960</xdr:colOff>
      <xdr:row>346</xdr:row>
      <xdr:rowOff>0</xdr:rowOff>
    </xdr:to>
    <xdr:sp macro="" textlink="">
      <xdr:nvSpPr>
        <xdr:cNvPr id="1627" name="Option Button 1626">
          <a:extLst>
            <a:ext uri="{FF2B5EF4-FFF2-40B4-BE49-F238E27FC236}">
              <a16:creationId xmlns:a16="http://schemas.microsoft.com/office/drawing/2014/main" id="{00000000-0008-0000-1000-00005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8" name="Option Button 1627">
          <a:extLst>
            <a:ext uri="{FF2B5EF4-FFF2-40B4-BE49-F238E27FC236}">
              <a16:creationId xmlns:a16="http://schemas.microsoft.com/office/drawing/2014/main" id="{00000000-0008-0000-1000-00005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29" name="Option Button 1628">
          <a:extLst>
            <a:ext uri="{FF2B5EF4-FFF2-40B4-BE49-F238E27FC236}">
              <a16:creationId xmlns:a16="http://schemas.microsoft.com/office/drawing/2014/main" id="{00000000-0008-0000-1000-00005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0" name="Option Button 1629">
          <a:extLst>
            <a:ext uri="{FF2B5EF4-FFF2-40B4-BE49-F238E27FC236}">
              <a16:creationId xmlns:a16="http://schemas.microsoft.com/office/drawing/2014/main" id="{00000000-0008-0000-1000-00005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1" name="Group Box 1630" descr="Group Box 5">
          <a:extLst>
            <a:ext uri="{FF2B5EF4-FFF2-40B4-BE49-F238E27FC236}">
              <a16:creationId xmlns:a16="http://schemas.microsoft.com/office/drawing/2014/main" id="{00000000-0008-0000-1000-00005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346</xdr:row>
      <xdr:rowOff>28440</xdr:rowOff>
    </xdr:from>
    <xdr:to>
      <xdr:col>7</xdr:col>
      <xdr:colOff>-363960</xdr:colOff>
      <xdr:row>347</xdr:row>
      <xdr:rowOff>0</xdr:rowOff>
    </xdr:to>
    <xdr:sp macro="" textlink="">
      <xdr:nvSpPr>
        <xdr:cNvPr id="1632" name="Option Button 1631">
          <a:extLst>
            <a:ext uri="{FF2B5EF4-FFF2-40B4-BE49-F238E27FC236}">
              <a16:creationId xmlns:a16="http://schemas.microsoft.com/office/drawing/2014/main" id="{00000000-0008-0000-1000-00006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3" name="Option Button 1632">
          <a:extLst>
            <a:ext uri="{FF2B5EF4-FFF2-40B4-BE49-F238E27FC236}">
              <a16:creationId xmlns:a16="http://schemas.microsoft.com/office/drawing/2014/main" id="{00000000-0008-0000-1000-00006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4" name="Option Button 1633">
          <a:extLst>
            <a:ext uri="{FF2B5EF4-FFF2-40B4-BE49-F238E27FC236}">
              <a16:creationId xmlns:a16="http://schemas.microsoft.com/office/drawing/2014/main" id="{00000000-0008-0000-1000-00006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5" name="Option Button 1634">
          <a:extLst>
            <a:ext uri="{FF2B5EF4-FFF2-40B4-BE49-F238E27FC236}">
              <a16:creationId xmlns:a16="http://schemas.microsoft.com/office/drawing/2014/main" id="{00000000-0008-0000-1000-00006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6" name="Group Box 1635" descr="Group Box 5">
          <a:extLst>
            <a:ext uri="{FF2B5EF4-FFF2-40B4-BE49-F238E27FC236}">
              <a16:creationId xmlns:a16="http://schemas.microsoft.com/office/drawing/2014/main" id="{00000000-0008-0000-1000-00006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347</xdr:row>
      <xdr:rowOff>28440</xdr:rowOff>
    </xdr:from>
    <xdr:to>
      <xdr:col>7</xdr:col>
      <xdr:colOff>-363960</xdr:colOff>
      <xdr:row>348</xdr:row>
      <xdr:rowOff>0</xdr:rowOff>
    </xdr:to>
    <xdr:sp macro="" textlink="">
      <xdr:nvSpPr>
        <xdr:cNvPr id="1637" name="Option Button 1636">
          <a:extLst>
            <a:ext uri="{FF2B5EF4-FFF2-40B4-BE49-F238E27FC236}">
              <a16:creationId xmlns:a16="http://schemas.microsoft.com/office/drawing/2014/main" id="{00000000-0008-0000-1000-00006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8" name="Option Button 1637">
          <a:extLst>
            <a:ext uri="{FF2B5EF4-FFF2-40B4-BE49-F238E27FC236}">
              <a16:creationId xmlns:a16="http://schemas.microsoft.com/office/drawing/2014/main" id="{00000000-0008-0000-1000-00006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39" name="Option Button 1638">
          <a:extLst>
            <a:ext uri="{FF2B5EF4-FFF2-40B4-BE49-F238E27FC236}">
              <a16:creationId xmlns:a16="http://schemas.microsoft.com/office/drawing/2014/main" id="{00000000-0008-0000-1000-00006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0" name="Option Button 1639">
          <a:extLst>
            <a:ext uri="{FF2B5EF4-FFF2-40B4-BE49-F238E27FC236}">
              <a16:creationId xmlns:a16="http://schemas.microsoft.com/office/drawing/2014/main" id="{00000000-0008-0000-1000-00006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1" name="Group Box 1640" descr="Group Box 5">
          <a:extLst>
            <a:ext uri="{FF2B5EF4-FFF2-40B4-BE49-F238E27FC236}">
              <a16:creationId xmlns:a16="http://schemas.microsoft.com/office/drawing/2014/main" id="{00000000-0008-0000-1000-00006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348</xdr:row>
      <xdr:rowOff>28440</xdr:rowOff>
    </xdr:from>
    <xdr:to>
      <xdr:col>7</xdr:col>
      <xdr:colOff>-363960</xdr:colOff>
      <xdr:row>349</xdr:row>
      <xdr:rowOff>0</xdr:rowOff>
    </xdr:to>
    <xdr:sp macro="" textlink="">
      <xdr:nvSpPr>
        <xdr:cNvPr id="1642" name="Option Button 1641">
          <a:extLst>
            <a:ext uri="{FF2B5EF4-FFF2-40B4-BE49-F238E27FC236}">
              <a16:creationId xmlns:a16="http://schemas.microsoft.com/office/drawing/2014/main" id="{00000000-0008-0000-1000-00006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3" name="Option Button 1642">
          <a:extLst>
            <a:ext uri="{FF2B5EF4-FFF2-40B4-BE49-F238E27FC236}">
              <a16:creationId xmlns:a16="http://schemas.microsoft.com/office/drawing/2014/main" id="{00000000-0008-0000-1000-00006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4" name="Option Button 1643">
          <a:extLst>
            <a:ext uri="{FF2B5EF4-FFF2-40B4-BE49-F238E27FC236}">
              <a16:creationId xmlns:a16="http://schemas.microsoft.com/office/drawing/2014/main" id="{00000000-0008-0000-1000-00006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5" name="Option Button 1644">
          <a:extLst>
            <a:ext uri="{FF2B5EF4-FFF2-40B4-BE49-F238E27FC236}">
              <a16:creationId xmlns:a16="http://schemas.microsoft.com/office/drawing/2014/main" id="{00000000-0008-0000-1000-00006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6" name="Group Box 1645" descr="Group Box 5">
          <a:extLst>
            <a:ext uri="{FF2B5EF4-FFF2-40B4-BE49-F238E27FC236}">
              <a16:creationId xmlns:a16="http://schemas.microsoft.com/office/drawing/2014/main" id="{00000000-0008-0000-1000-00006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349</xdr:row>
      <xdr:rowOff>28440</xdr:rowOff>
    </xdr:from>
    <xdr:to>
      <xdr:col>7</xdr:col>
      <xdr:colOff>-363960</xdr:colOff>
      <xdr:row>350</xdr:row>
      <xdr:rowOff>0</xdr:rowOff>
    </xdr:to>
    <xdr:sp macro="" textlink="">
      <xdr:nvSpPr>
        <xdr:cNvPr id="1647" name="Option Button 1646">
          <a:extLst>
            <a:ext uri="{FF2B5EF4-FFF2-40B4-BE49-F238E27FC236}">
              <a16:creationId xmlns:a16="http://schemas.microsoft.com/office/drawing/2014/main" id="{00000000-0008-0000-1000-00006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8" name="Option Button 1647">
          <a:extLst>
            <a:ext uri="{FF2B5EF4-FFF2-40B4-BE49-F238E27FC236}">
              <a16:creationId xmlns:a16="http://schemas.microsoft.com/office/drawing/2014/main" id="{00000000-0008-0000-1000-00007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49" name="Option Button 1648">
          <a:extLst>
            <a:ext uri="{FF2B5EF4-FFF2-40B4-BE49-F238E27FC236}">
              <a16:creationId xmlns:a16="http://schemas.microsoft.com/office/drawing/2014/main" id="{00000000-0008-0000-1000-00007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0" name="Option Button 1649">
          <a:extLst>
            <a:ext uri="{FF2B5EF4-FFF2-40B4-BE49-F238E27FC236}">
              <a16:creationId xmlns:a16="http://schemas.microsoft.com/office/drawing/2014/main" id="{00000000-0008-0000-1000-00007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1" name="Group Box 1650" descr="Group Box 5">
          <a:extLst>
            <a:ext uri="{FF2B5EF4-FFF2-40B4-BE49-F238E27FC236}">
              <a16:creationId xmlns:a16="http://schemas.microsoft.com/office/drawing/2014/main" id="{00000000-0008-0000-1000-00007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350</xdr:row>
      <xdr:rowOff>28440</xdr:rowOff>
    </xdr:from>
    <xdr:to>
      <xdr:col>7</xdr:col>
      <xdr:colOff>-363960</xdr:colOff>
      <xdr:row>351</xdr:row>
      <xdr:rowOff>0</xdr:rowOff>
    </xdr:to>
    <xdr:sp macro="" textlink="">
      <xdr:nvSpPr>
        <xdr:cNvPr id="1652" name="Option Button 1651">
          <a:extLst>
            <a:ext uri="{FF2B5EF4-FFF2-40B4-BE49-F238E27FC236}">
              <a16:creationId xmlns:a16="http://schemas.microsoft.com/office/drawing/2014/main" id="{00000000-0008-0000-1000-00007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3" name="Option Button 1652">
          <a:extLst>
            <a:ext uri="{FF2B5EF4-FFF2-40B4-BE49-F238E27FC236}">
              <a16:creationId xmlns:a16="http://schemas.microsoft.com/office/drawing/2014/main" id="{00000000-0008-0000-1000-00007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4" name="Option Button 1653">
          <a:extLst>
            <a:ext uri="{FF2B5EF4-FFF2-40B4-BE49-F238E27FC236}">
              <a16:creationId xmlns:a16="http://schemas.microsoft.com/office/drawing/2014/main" id="{00000000-0008-0000-1000-00007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5" name="Option Button 1654">
          <a:extLst>
            <a:ext uri="{FF2B5EF4-FFF2-40B4-BE49-F238E27FC236}">
              <a16:creationId xmlns:a16="http://schemas.microsoft.com/office/drawing/2014/main" id="{00000000-0008-0000-1000-00007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6" name="Group Box 1655" descr="Group Box 5">
          <a:extLst>
            <a:ext uri="{FF2B5EF4-FFF2-40B4-BE49-F238E27FC236}">
              <a16:creationId xmlns:a16="http://schemas.microsoft.com/office/drawing/2014/main" id="{00000000-0008-0000-1000-00007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351</xdr:row>
      <xdr:rowOff>28440</xdr:rowOff>
    </xdr:from>
    <xdr:to>
      <xdr:col>7</xdr:col>
      <xdr:colOff>-363960</xdr:colOff>
      <xdr:row>352</xdr:row>
      <xdr:rowOff>0</xdr:rowOff>
    </xdr:to>
    <xdr:sp macro="" textlink="">
      <xdr:nvSpPr>
        <xdr:cNvPr id="1657" name="Option Button 1656">
          <a:extLst>
            <a:ext uri="{FF2B5EF4-FFF2-40B4-BE49-F238E27FC236}">
              <a16:creationId xmlns:a16="http://schemas.microsoft.com/office/drawing/2014/main" id="{00000000-0008-0000-1000-00007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8" name="Option Button 1657">
          <a:extLst>
            <a:ext uri="{FF2B5EF4-FFF2-40B4-BE49-F238E27FC236}">
              <a16:creationId xmlns:a16="http://schemas.microsoft.com/office/drawing/2014/main" id="{00000000-0008-0000-1000-00007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59" name="Option Button 1658">
          <a:extLst>
            <a:ext uri="{FF2B5EF4-FFF2-40B4-BE49-F238E27FC236}">
              <a16:creationId xmlns:a16="http://schemas.microsoft.com/office/drawing/2014/main" id="{00000000-0008-0000-1000-00007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0" name="Option Button 1659">
          <a:extLst>
            <a:ext uri="{FF2B5EF4-FFF2-40B4-BE49-F238E27FC236}">
              <a16:creationId xmlns:a16="http://schemas.microsoft.com/office/drawing/2014/main" id="{00000000-0008-0000-1000-00007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1" name="Group Box 1660" descr="Group Box 5">
          <a:extLst>
            <a:ext uri="{FF2B5EF4-FFF2-40B4-BE49-F238E27FC236}">
              <a16:creationId xmlns:a16="http://schemas.microsoft.com/office/drawing/2014/main" id="{00000000-0008-0000-1000-00007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352</xdr:row>
      <xdr:rowOff>28440</xdr:rowOff>
    </xdr:from>
    <xdr:to>
      <xdr:col>7</xdr:col>
      <xdr:colOff>-363960</xdr:colOff>
      <xdr:row>353</xdr:row>
      <xdr:rowOff>0</xdr:rowOff>
    </xdr:to>
    <xdr:sp macro="" textlink="">
      <xdr:nvSpPr>
        <xdr:cNvPr id="1662" name="Option Button 1661">
          <a:extLst>
            <a:ext uri="{FF2B5EF4-FFF2-40B4-BE49-F238E27FC236}">
              <a16:creationId xmlns:a16="http://schemas.microsoft.com/office/drawing/2014/main" id="{00000000-0008-0000-1000-00007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3" name="Option Button 1662">
          <a:extLst>
            <a:ext uri="{FF2B5EF4-FFF2-40B4-BE49-F238E27FC236}">
              <a16:creationId xmlns:a16="http://schemas.microsoft.com/office/drawing/2014/main" id="{00000000-0008-0000-1000-00007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4" name="Option Button 1663">
          <a:extLst>
            <a:ext uri="{FF2B5EF4-FFF2-40B4-BE49-F238E27FC236}">
              <a16:creationId xmlns:a16="http://schemas.microsoft.com/office/drawing/2014/main" id="{00000000-0008-0000-1000-00008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5" name="Option Button 1664">
          <a:extLst>
            <a:ext uri="{FF2B5EF4-FFF2-40B4-BE49-F238E27FC236}">
              <a16:creationId xmlns:a16="http://schemas.microsoft.com/office/drawing/2014/main" id="{00000000-0008-0000-1000-00008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6" name="Group Box 1665" descr="Group Box 5">
          <a:extLst>
            <a:ext uri="{FF2B5EF4-FFF2-40B4-BE49-F238E27FC236}">
              <a16:creationId xmlns:a16="http://schemas.microsoft.com/office/drawing/2014/main" id="{00000000-0008-0000-1000-00008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353</xdr:row>
      <xdr:rowOff>28440</xdr:rowOff>
    </xdr:from>
    <xdr:to>
      <xdr:col>7</xdr:col>
      <xdr:colOff>-363960</xdr:colOff>
      <xdr:row>354</xdr:row>
      <xdr:rowOff>0</xdr:rowOff>
    </xdr:to>
    <xdr:sp macro="" textlink="">
      <xdr:nvSpPr>
        <xdr:cNvPr id="1667" name="Option Button 1666">
          <a:extLst>
            <a:ext uri="{FF2B5EF4-FFF2-40B4-BE49-F238E27FC236}">
              <a16:creationId xmlns:a16="http://schemas.microsoft.com/office/drawing/2014/main" id="{00000000-0008-0000-1000-00008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8" name="Option Button 1667">
          <a:extLst>
            <a:ext uri="{FF2B5EF4-FFF2-40B4-BE49-F238E27FC236}">
              <a16:creationId xmlns:a16="http://schemas.microsoft.com/office/drawing/2014/main" id="{00000000-0008-0000-1000-00008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69" name="Option Button 1668">
          <a:extLst>
            <a:ext uri="{FF2B5EF4-FFF2-40B4-BE49-F238E27FC236}">
              <a16:creationId xmlns:a16="http://schemas.microsoft.com/office/drawing/2014/main" id="{00000000-0008-0000-1000-00008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0" name="Option Button 1669">
          <a:extLst>
            <a:ext uri="{FF2B5EF4-FFF2-40B4-BE49-F238E27FC236}">
              <a16:creationId xmlns:a16="http://schemas.microsoft.com/office/drawing/2014/main" id="{00000000-0008-0000-1000-00008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1" name="Group Box 1670" descr="Group Box 5">
          <a:extLst>
            <a:ext uri="{FF2B5EF4-FFF2-40B4-BE49-F238E27FC236}">
              <a16:creationId xmlns:a16="http://schemas.microsoft.com/office/drawing/2014/main" id="{00000000-0008-0000-1000-00008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354</xdr:row>
      <xdr:rowOff>28440</xdr:rowOff>
    </xdr:from>
    <xdr:to>
      <xdr:col>7</xdr:col>
      <xdr:colOff>-363960</xdr:colOff>
      <xdr:row>355</xdr:row>
      <xdr:rowOff>0</xdr:rowOff>
    </xdr:to>
    <xdr:sp macro="" textlink="">
      <xdr:nvSpPr>
        <xdr:cNvPr id="1672" name="Option Button 1671">
          <a:extLst>
            <a:ext uri="{FF2B5EF4-FFF2-40B4-BE49-F238E27FC236}">
              <a16:creationId xmlns:a16="http://schemas.microsoft.com/office/drawing/2014/main" id="{00000000-0008-0000-1000-00008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3" name="Option Button 1672">
          <a:extLst>
            <a:ext uri="{FF2B5EF4-FFF2-40B4-BE49-F238E27FC236}">
              <a16:creationId xmlns:a16="http://schemas.microsoft.com/office/drawing/2014/main" id="{00000000-0008-0000-1000-00008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4" name="Option Button 1673">
          <a:extLst>
            <a:ext uri="{FF2B5EF4-FFF2-40B4-BE49-F238E27FC236}">
              <a16:creationId xmlns:a16="http://schemas.microsoft.com/office/drawing/2014/main" id="{00000000-0008-0000-1000-00008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5" name="Option Button 1674">
          <a:extLst>
            <a:ext uri="{FF2B5EF4-FFF2-40B4-BE49-F238E27FC236}">
              <a16:creationId xmlns:a16="http://schemas.microsoft.com/office/drawing/2014/main" id="{00000000-0008-0000-1000-00008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6" name="Group Box 1675" descr="Group Box 5">
          <a:extLst>
            <a:ext uri="{FF2B5EF4-FFF2-40B4-BE49-F238E27FC236}">
              <a16:creationId xmlns:a16="http://schemas.microsoft.com/office/drawing/2014/main" id="{00000000-0008-0000-1000-00008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355</xdr:row>
      <xdr:rowOff>28440</xdr:rowOff>
    </xdr:from>
    <xdr:to>
      <xdr:col>7</xdr:col>
      <xdr:colOff>-363960</xdr:colOff>
      <xdr:row>356</xdr:row>
      <xdr:rowOff>0</xdr:rowOff>
    </xdr:to>
    <xdr:sp macro="" textlink="">
      <xdr:nvSpPr>
        <xdr:cNvPr id="1677" name="Option Button 1676">
          <a:extLst>
            <a:ext uri="{FF2B5EF4-FFF2-40B4-BE49-F238E27FC236}">
              <a16:creationId xmlns:a16="http://schemas.microsoft.com/office/drawing/2014/main" id="{00000000-0008-0000-1000-00008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8" name="Option Button 1677">
          <a:extLst>
            <a:ext uri="{FF2B5EF4-FFF2-40B4-BE49-F238E27FC236}">
              <a16:creationId xmlns:a16="http://schemas.microsoft.com/office/drawing/2014/main" id="{00000000-0008-0000-1000-00008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79" name="Option Button 1678">
          <a:extLst>
            <a:ext uri="{FF2B5EF4-FFF2-40B4-BE49-F238E27FC236}">
              <a16:creationId xmlns:a16="http://schemas.microsoft.com/office/drawing/2014/main" id="{00000000-0008-0000-1000-00008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0" name="Option Button 1679">
          <a:extLst>
            <a:ext uri="{FF2B5EF4-FFF2-40B4-BE49-F238E27FC236}">
              <a16:creationId xmlns:a16="http://schemas.microsoft.com/office/drawing/2014/main" id="{00000000-0008-0000-1000-00009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1" name="Group Box 1680" descr="Group Box 5">
          <a:extLst>
            <a:ext uri="{FF2B5EF4-FFF2-40B4-BE49-F238E27FC236}">
              <a16:creationId xmlns:a16="http://schemas.microsoft.com/office/drawing/2014/main" id="{00000000-0008-0000-1000-00009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356</xdr:row>
      <xdr:rowOff>28440</xdr:rowOff>
    </xdr:from>
    <xdr:to>
      <xdr:col>7</xdr:col>
      <xdr:colOff>-363960</xdr:colOff>
      <xdr:row>357</xdr:row>
      <xdr:rowOff>0</xdr:rowOff>
    </xdr:to>
    <xdr:sp macro="" textlink="">
      <xdr:nvSpPr>
        <xdr:cNvPr id="1682" name="Option Button 1681">
          <a:extLst>
            <a:ext uri="{FF2B5EF4-FFF2-40B4-BE49-F238E27FC236}">
              <a16:creationId xmlns:a16="http://schemas.microsoft.com/office/drawing/2014/main" id="{00000000-0008-0000-1000-00009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3" name="Option Button 1682">
          <a:extLst>
            <a:ext uri="{FF2B5EF4-FFF2-40B4-BE49-F238E27FC236}">
              <a16:creationId xmlns:a16="http://schemas.microsoft.com/office/drawing/2014/main" id="{00000000-0008-0000-1000-00009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4" name="Option Button 1683">
          <a:extLst>
            <a:ext uri="{FF2B5EF4-FFF2-40B4-BE49-F238E27FC236}">
              <a16:creationId xmlns:a16="http://schemas.microsoft.com/office/drawing/2014/main" id="{00000000-0008-0000-1000-00009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5" name="Option Button 1684">
          <a:extLst>
            <a:ext uri="{FF2B5EF4-FFF2-40B4-BE49-F238E27FC236}">
              <a16:creationId xmlns:a16="http://schemas.microsoft.com/office/drawing/2014/main" id="{00000000-0008-0000-1000-00009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6" name="Group Box 1685" descr="Group Box 5">
          <a:extLst>
            <a:ext uri="{FF2B5EF4-FFF2-40B4-BE49-F238E27FC236}">
              <a16:creationId xmlns:a16="http://schemas.microsoft.com/office/drawing/2014/main" id="{00000000-0008-0000-1000-00009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357</xdr:row>
      <xdr:rowOff>28440</xdr:rowOff>
    </xdr:from>
    <xdr:to>
      <xdr:col>7</xdr:col>
      <xdr:colOff>-363960</xdr:colOff>
      <xdr:row>358</xdr:row>
      <xdr:rowOff>0</xdr:rowOff>
    </xdr:to>
    <xdr:sp macro="" textlink="">
      <xdr:nvSpPr>
        <xdr:cNvPr id="1687" name="Option Button 1686">
          <a:extLst>
            <a:ext uri="{FF2B5EF4-FFF2-40B4-BE49-F238E27FC236}">
              <a16:creationId xmlns:a16="http://schemas.microsoft.com/office/drawing/2014/main" id="{00000000-0008-0000-1000-00009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8" name="Option Button 1687">
          <a:extLst>
            <a:ext uri="{FF2B5EF4-FFF2-40B4-BE49-F238E27FC236}">
              <a16:creationId xmlns:a16="http://schemas.microsoft.com/office/drawing/2014/main" id="{00000000-0008-0000-1000-00009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89" name="Option Button 1688">
          <a:extLst>
            <a:ext uri="{FF2B5EF4-FFF2-40B4-BE49-F238E27FC236}">
              <a16:creationId xmlns:a16="http://schemas.microsoft.com/office/drawing/2014/main" id="{00000000-0008-0000-1000-00009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0" name="Option Button 1689">
          <a:extLst>
            <a:ext uri="{FF2B5EF4-FFF2-40B4-BE49-F238E27FC236}">
              <a16:creationId xmlns:a16="http://schemas.microsoft.com/office/drawing/2014/main" id="{00000000-0008-0000-1000-00009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1" name="Group Box 1690" descr="Group Box 5">
          <a:extLst>
            <a:ext uri="{FF2B5EF4-FFF2-40B4-BE49-F238E27FC236}">
              <a16:creationId xmlns:a16="http://schemas.microsoft.com/office/drawing/2014/main" id="{00000000-0008-0000-1000-00009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358</xdr:row>
      <xdr:rowOff>28440</xdr:rowOff>
    </xdr:from>
    <xdr:to>
      <xdr:col>7</xdr:col>
      <xdr:colOff>-363960</xdr:colOff>
      <xdr:row>359</xdr:row>
      <xdr:rowOff>0</xdr:rowOff>
    </xdr:to>
    <xdr:sp macro="" textlink="">
      <xdr:nvSpPr>
        <xdr:cNvPr id="1692" name="Option Button 1691">
          <a:extLst>
            <a:ext uri="{FF2B5EF4-FFF2-40B4-BE49-F238E27FC236}">
              <a16:creationId xmlns:a16="http://schemas.microsoft.com/office/drawing/2014/main" id="{00000000-0008-0000-1000-00009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3" name="Option Button 1692">
          <a:extLst>
            <a:ext uri="{FF2B5EF4-FFF2-40B4-BE49-F238E27FC236}">
              <a16:creationId xmlns:a16="http://schemas.microsoft.com/office/drawing/2014/main" id="{00000000-0008-0000-1000-00009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4" name="Option Button 1693">
          <a:extLst>
            <a:ext uri="{FF2B5EF4-FFF2-40B4-BE49-F238E27FC236}">
              <a16:creationId xmlns:a16="http://schemas.microsoft.com/office/drawing/2014/main" id="{00000000-0008-0000-1000-00009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5" name="Option Button 1694">
          <a:extLst>
            <a:ext uri="{FF2B5EF4-FFF2-40B4-BE49-F238E27FC236}">
              <a16:creationId xmlns:a16="http://schemas.microsoft.com/office/drawing/2014/main" id="{00000000-0008-0000-1000-00009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6" name="Group Box 1695" descr="Group Box 5">
          <a:extLst>
            <a:ext uri="{FF2B5EF4-FFF2-40B4-BE49-F238E27FC236}">
              <a16:creationId xmlns:a16="http://schemas.microsoft.com/office/drawing/2014/main" id="{00000000-0008-0000-1000-0000A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359</xdr:row>
      <xdr:rowOff>28440</xdr:rowOff>
    </xdr:from>
    <xdr:to>
      <xdr:col>7</xdr:col>
      <xdr:colOff>-363960</xdr:colOff>
      <xdr:row>360</xdr:row>
      <xdr:rowOff>0</xdr:rowOff>
    </xdr:to>
    <xdr:sp macro="" textlink="">
      <xdr:nvSpPr>
        <xdr:cNvPr id="1697" name="Option Button 1696">
          <a:extLst>
            <a:ext uri="{FF2B5EF4-FFF2-40B4-BE49-F238E27FC236}">
              <a16:creationId xmlns:a16="http://schemas.microsoft.com/office/drawing/2014/main" id="{00000000-0008-0000-1000-0000A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8" name="Option Button 1697">
          <a:extLst>
            <a:ext uri="{FF2B5EF4-FFF2-40B4-BE49-F238E27FC236}">
              <a16:creationId xmlns:a16="http://schemas.microsoft.com/office/drawing/2014/main" id="{00000000-0008-0000-1000-0000A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699" name="Option Button 1698">
          <a:extLst>
            <a:ext uri="{FF2B5EF4-FFF2-40B4-BE49-F238E27FC236}">
              <a16:creationId xmlns:a16="http://schemas.microsoft.com/office/drawing/2014/main" id="{00000000-0008-0000-1000-0000A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0" name="Option Button 1699">
          <a:extLst>
            <a:ext uri="{FF2B5EF4-FFF2-40B4-BE49-F238E27FC236}">
              <a16:creationId xmlns:a16="http://schemas.microsoft.com/office/drawing/2014/main" id="{00000000-0008-0000-1000-0000A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1" name="Group Box 1700" descr="Group Box 5">
          <a:extLst>
            <a:ext uri="{FF2B5EF4-FFF2-40B4-BE49-F238E27FC236}">
              <a16:creationId xmlns:a16="http://schemas.microsoft.com/office/drawing/2014/main" id="{00000000-0008-0000-1000-0000A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360</xdr:row>
      <xdr:rowOff>28440</xdr:rowOff>
    </xdr:from>
    <xdr:to>
      <xdr:col>7</xdr:col>
      <xdr:colOff>-363960</xdr:colOff>
      <xdr:row>361</xdr:row>
      <xdr:rowOff>0</xdr:rowOff>
    </xdr:to>
    <xdr:sp macro="" textlink="">
      <xdr:nvSpPr>
        <xdr:cNvPr id="1702" name="Option Button 1701">
          <a:extLst>
            <a:ext uri="{FF2B5EF4-FFF2-40B4-BE49-F238E27FC236}">
              <a16:creationId xmlns:a16="http://schemas.microsoft.com/office/drawing/2014/main" id="{00000000-0008-0000-1000-0000A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3" name="Option Button 1702">
          <a:extLst>
            <a:ext uri="{FF2B5EF4-FFF2-40B4-BE49-F238E27FC236}">
              <a16:creationId xmlns:a16="http://schemas.microsoft.com/office/drawing/2014/main" id="{00000000-0008-0000-1000-0000A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4" name="Option Button 1703">
          <a:extLst>
            <a:ext uri="{FF2B5EF4-FFF2-40B4-BE49-F238E27FC236}">
              <a16:creationId xmlns:a16="http://schemas.microsoft.com/office/drawing/2014/main" id="{00000000-0008-0000-1000-0000A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5" name="Option Button 1704">
          <a:extLst>
            <a:ext uri="{FF2B5EF4-FFF2-40B4-BE49-F238E27FC236}">
              <a16:creationId xmlns:a16="http://schemas.microsoft.com/office/drawing/2014/main" id="{00000000-0008-0000-1000-0000A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6" name="Group Box 1705" descr="Group Box 5">
          <a:extLst>
            <a:ext uri="{FF2B5EF4-FFF2-40B4-BE49-F238E27FC236}">
              <a16:creationId xmlns:a16="http://schemas.microsoft.com/office/drawing/2014/main" id="{00000000-0008-0000-1000-0000A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361</xdr:row>
      <xdr:rowOff>28440</xdr:rowOff>
    </xdr:from>
    <xdr:to>
      <xdr:col>7</xdr:col>
      <xdr:colOff>-363960</xdr:colOff>
      <xdr:row>362</xdr:row>
      <xdr:rowOff>0</xdr:rowOff>
    </xdr:to>
    <xdr:sp macro="" textlink="">
      <xdr:nvSpPr>
        <xdr:cNvPr id="1707" name="Option Button 1706">
          <a:extLst>
            <a:ext uri="{FF2B5EF4-FFF2-40B4-BE49-F238E27FC236}">
              <a16:creationId xmlns:a16="http://schemas.microsoft.com/office/drawing/2014/main" id="{00000000-0008-0000-1000-0000A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8" name="Option Button 1707">
          <a:extLst>
            <a:ext uri="{FF2B5EF4-FFF2-40B4-BE49-F238E27FC236}">
              <a16:creationId xmlns:a16="http://schemas.microsoft.com/office/drawing/2014/main" id="{00000000-0008-0000-1000-0000A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09" name="Option Button 1708">
          <a:extLst>
            <a:ext uri="{FF2B5EF4-FFF2-40B4-BE49-F238E27FC236}">
              <a16:creationId xmlns:a16="http://schemas.microsoft.com/office/drawing/2014/main" id="{00000000-0008-0000-1000-0000A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0" name="Option Button 1709">
          <a:extLst>
            <a:ext uri="{FF2B5EF4-FFF2-40B4-BE49-F238E27FC236}">
              <a16:creationId xmlns:a16="http://schemas.microsoft.com/office/drawing/2014/main" id="{00000000-0008-0000-1000-0000A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1" name="Group Box 1710" descr="Group Box 5">
          <a:extLst>
            <a:ext uri="{FF2B5EF4-FFF2-40B4-BE49-F238E27FC236}">
              <a16:creationId xmlns:a16="http://schemas.microsoft.com/office/drawing/2014/main" id="{00000000-0008-0000-1000-0000A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362</xdr:row>
      <xdr:rowOff>28440</xdr:rowOff>
    </xdr:from>
    <xdr:to>
      <xdr:col>7</xdr:col>
      <xdr:colOff>-363960</xdr:colOff>
      <xdr:row>363</xdr:row>
      <xdr:rowOff>0</xdr:rowOff>
    </xdr:to>
    <xdr:sp macro="" textlink="">
      <xdr:nvSpPr>
        <xdr:cNvPr id="1712" name="Option Button 1711">
          <a:extLst>
            <a:ext uri="{FF2B5EF4-FFF2-40B4-BE49-F238E27FC236}">
              <a16:creationId xmlns:a16="http://schemas.microsoft.com/office/drawing/2014/main" id="{00000000-0008-0000-1000-0000B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3" name="Option Button 1712">
          <a:extLst>
            <a:ext uri="{FF2B5EF4-FFF2-40B4-BE49-F238E27FC236}">
              <a16:creationId xmlns:a16="http://schemas.microsoft.com/office/drawing/2014/main" id="{00000000-0008-0000-1000-0000B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4" name="Option Button 1713">
          <a:extLst>
            <a:ext uri="{FF2B5EF4-FFF2-40B4-BE49-F238E27FC236}">
              <a16:creationId xmlns:a16="http://schemas.microsoft.com/office/drawing/2014/main" id="{00000000-0008-0000-1000-0000B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5" name="Option Button 1714">
          <a:extLst>
            <a:ext uri="{FF2B5EF4-FFF2-40B4-BE49-F238E27FC236}">
              <a16:creationId xmlns:a16="http://schemas.microsoft.com/office/drawing/2014/main" id="{00000000-0008-0000-1000-0000B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6" name="Group Box 1715" descr="Group Box 5">
          <a:extLst>
            <a:ext uri="{FF2B5EF4-FFF2-40B4-BE49-F238E27FC236}">
              <a16:creationId xmlns:a16="http://schemas.microsoft.com/office/drawing/2014/main" id="{00000000-0008-0000-1000-0000B4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363</xdr:row>
      <xdr:rowOff>28440</xdr:rowOff>
    </xdr:from>
    <xdr:to>
      <xdr:col>7</xdr:col>
      <xdr:colOff>-363960</xdr:colOff>
      <xdr:row>364</xdr:row>
      <xdr:rowOff>0</xdr:rowOff>
    </xdr:to>
    <xdr:sp macro="" textlink="">
      <xdr:nvSpPr>
        <xdr:cNvPr id="1717" name="Option Button 1716">
          <a:extLst>
            <a:ext uri="{FF2B5EF4-FFF2-40B4-BE49-F238E27FC236}">
              <a16:creationId xmlns:a16="http://schemas.microsoft.com/office/drawing/2014/main" id="{00000000-0008-0000-1000-0000B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8" name="Option Button 1717">
          <a:extLst>
            <a:ext uri="{FF2B5EF4-FFF2-40B4-BE49-F238E27FC236}">
              <a16:creationId xmlns:a16="http://schemas.microsoft.com/office/drawing/2014/main" id="{00000000-0008-0000-1000-0000B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19" name="Option Button 1718">
          <a:extLst>
            <a:ext uri="{FF2B5EF4-FFF2-40B4-BE49-F238E27FC236}">
              <a16:creationId xmlns:a16="http://schemas.microsoft.com/office/drawing/2014/main" id="{00000000-0008-0000-1000-0000B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0" name="Option Button 1719">
          <a:extLst>
            <a:ext uri="{FF2B5EF4-FFF2-40B4-BE49-F238E27FC236}">
              <a16:creationId xmlns:a16="http://schemas.microsoft.com/office/drawing/2014/main" id="{00000000-0008-0000-1000-0000B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1" name="Group Box 1720" descr="Group Box 5">
          <a:extLst>
            <a:ext uri="{FF2B5EF4-FFF2-40B4-BE49-F238E27FC236}">
              <a16:creationId xmlns:a16="http://schemas.microsoft.com/office/drawing/2014/main" id="{00000000-0008-0000-1000-0000B9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364</xdr:row>
      <xdr:rowOff>28440</xdr:rowOff>
    </xdr:from>
    <xdr:to>
      <xdr:col>7</xdr:col>
      <xdr:colOff>-363960</xdr:colOff>
      <xdr:row>365</xdr:row>
      <xdr:rowOff>0</xdr:rowOff>
    </xdr:to>
    <xdr:sp macro="" textlink="">
      <xdr:nvSpPr>
        <xdr:cNvPr id="1722" name="Option Button 1721">
          <a:extLst>
            <a:ext uri="{FF2B5EF4-FFF2-40B4-BE49-F238E27FC236}">
              <a16:creationId xmlns:a16="http://schemas.microsoft.com/office/drawing/2014/main" id="{00000000-0008-0000-1000-0000B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3" name="Option Button 1722">
          <a:extLst>
            <a:ext uri="{FF2B5EF4-FFF2-40B4-BE49-F238E27FC236}">
              <a16:creationId xmlns:a16="http://schemas.microsoft.com/office/drawing/2014/main" id="{00000000-0008-0000-1000-0000B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4" name="Option Button 1723">
          <a:extLst>
            <a:ext uri="{FF2B5EF4-FFF2-40B4-BE49-F238E27FC236}">
              <a16:creationId xmlns:a16="http://schemas.microsoft.com/office/drawing/2014/main" id="{00000000-0008-0000-1000-0000B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5" name="Option Button 1724">
          <a:extLst>
            <a:ext uri="{FF2B5EF4-FFF2-40B4-BE49-F238E27FC236}">
              <a16:creationId xmlns:a16="http://schemas.microsoft.com/office/drawing/2014/main" id="{00000000-0008-0000-1000-0000B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6" name="Group Box 1725" descr="Group Box 5">
          <a:extLst>
            <a:ext uri="{FF2B5EF4-FFF2-40B4-BE49-F238E27FC236}">
              <a16:creationId xmlns:a16="http://schemas.microsoft.com/office/drawing/2014/main" id="{00000000-0008-0000-1000-0000BE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365</xdr:row>
      <xdr:rowOff>28440</xdr:rowOff>
    </xdr:from>
    <xdr:to>
      <xdr:col>7</xdr:col>
      <xdr:colOff>-363960</xdr:colOff>
      <xdr:row>366</xdr:row>
      <xdr:rowOff>0</xdr:rowOff>
    </xdr:to>
    <xdr:sp macro="" textlink="">
      <xdr:nvSpPr>
        <xdr:cNvPr id="1727" name="Option Button 1726">
          <a:extLst>
            <a:ext uri="{FF2B5EF4-FFF2-40B4-BE49-F238E27FC236}">
              <a16:creationId xmlns:a16="http://schemas.microsoft.com/office/drawing/2014/main" id="{00000000-0008-0000-1000-0000B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8" name="Option Button 1727">
          <a:extLst>
            <a:ext uri="{FF2B5EF4-FFF2-40B4-BE49-F238E27FC236}">
              <a16:creationId xmlns:a16="http://schemas.microsoft.com/office/drawing/2014/main" id="{00000000-0008-0000-1000-0000C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29" name="Option Button 1728">
          <a:extLst>
            <a:ext uri="{FF2B5EF4-FFF2-40B4-BE49-F238E27FC236}">
              <a16:creationId xmlns:a16="http://schemas.microsoft.com/office/drawing/2014/main" id="{00000000-0008-0000-1000-0000C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0" name="Option Button 1729">
          <a:extLst>
            <a:ext uri="{FF2B5EF4-FFF2-40B4-BE49-F238E27FC236}">
              <a16:creationId xmlns:a16="http://schemas.microsoft.com/office/drawing/2014/main" id="{00000000-0008-0000-1000-0000C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1" name="Group Box 1730" descr="Group Box 5">
          <a:extLst>
            <a:ext uri="{FF2B5EF4-FFF2-40B4-BE49-F238E27FC236}">
              <a16:creationId xmlns:a16="http://schemas.microsoft.com/office/drawing/2014/main" id="{00000000-0008-0000-1000-0000C3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366</xdr:row>
      <xdr:rowOff>28440</xdr:rowOff>
    </xdr:from>
    <xdr:to>
      <xdr:col>7</xdr:col>
      <xdr:colOff>-363960</xdr:colOff>
      <xdr:row>367</xdr:row>
      <xdr:rowOff>0</xdr:rowOff>
    </xdr:to>
    <xdr:sp macro="" textlink="">
      <xdr:nvSpPr>
        <xdr:cNvPr id="1732" name="Option Button 1731">
          <a:extLst>
            <a:ext uri="{FF2B5EF4-FFF2-40B4-BE49-F238E27FC236}">
              <a16:creationId xmlns:a16="http://schemas.microsoft.com/office/drawing/2014/main" id="{00000000-0008-0000-1000-0000C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3" name="Option Button 1732">
          <a:extLst>
            <a:ext uri="{FF2B5EF4-FFF2-40B4-BE49-F238E27FC236}">
              <a16:creationId xmlns:a16="http://schemas.microsoft.com/office/drawing/2014/main" id="{00000000-0008-0000-1000-0000C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4" name="Option Button 1733">
          <a:extLst>
            <a:ext uri="{FF2B5EF4-FFF2-40B4-BE49-F238E27FC236}">
              <a16:creationId xmlns:a16="http://schemas.microsoft.com/office/drawing/2014/main" id="{00000000-0008-0000-1000-0000C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5" name="Option Button 1734">
          <a:extLst>
            <a:ext uri="{FF2B5EF4-FFF2-40B4-BE49-F238E27FC236}">
              <a16:creationId xmlns:a16="http://schemas.microsoft.com/office/drawing/2014/main" id="{00000000-0008-0000-1000-0000C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6" name="Group Box 1735" descr="Group Box 5">
          <a:extLst>
            <a:ext uri="{FF2B5EF4-FFF2-40B4-BE49-F238E27FC236}">
              <a16:creationId xmlns:a16="http://schemas.microsoft.com/office/drawing/2014/main" id="{00000000-0008-0000-1000-0000C8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367</xdr:row>
      <xdr:rowOff>28440</xdr:rowOff>
    </xdr:from>
    <xdr:to>
      <xdr:col>7</xdr:col>
      <xdr:colOff>-363960</xdr:colOff>
      <xdr:row>368</xdr:row>
      <xdr:rowOff>0</xdr:rowOff>
    </xdr:to>
    <xdr:sp macro="" textlink="">
      <xdr:nvSpPr>
        <xdr:cNvPr id="1737" name="Option Button 1736">
          <a:extLst>
            <a:ext uri="{FF2B5EF4-FFF2-40B4-BE49-F238E27FC236}">
              <a16:creationId xmlns:a16="http://schemas.microsoft.com/office/drawing/2014/main" id="{00000000-0008-0000-1000-0000C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8" name="Option Button 1737">
          <a:extLst>
            <a:ext uri="{FF2B5EF4-FFF2-40B4-BE49-F238E27FC236}">
              <a16:creationId xmlns:a16="http://schemas.microsoft.com/office/drawing/2014/main" id="{00000000-0008-0000-1000-0000C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39" name="Option Button 1738">
          <a:extLst>
            <a:ext uri="{FF2B5EF4-FFF2-40B4-BE49-F238E27FC236}">
              <a16:creationId xmlns:a16="http://schemas.microsoft.com/office/drawing/2014/main" id="{00000000-0008-0000-1000-0000C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0" name="Option Button 1739">
          <a:extLst>
            <a:ext uri="{FF2B5EF4-FFF2-40B4-BE49-F238E27FC236}">
              <a16:creationId xmlns:a16="http://schemas.microsoft.com/office/drawing/2014/main" id="{00000000-0008-0000-1000-0000C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1" name="Group Box 1740" descr="Group Box 5">
          <a:extLst>
            <a:ext uri="{FF2B5EF4-FFF2-40B4-BE49-F238E27FC236}">
              <a16:creationId xmlns:a16="http://schemas.microsoft.com/office/drawing/2014/main" id="{00000000-0008-0000-1000-0000CD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368</xdr:row>
      <xdr:rowOff>28440</xdr:rowOff>
    </xdr:from>
    <xdr:to>
      <xdr:col>7</xdr:col>
      <xdr:colOff>-363960</xdr:colOff>
      <xdr:row>369</xdr:row>
      <xdr:rowOff>0</xdr:rowOff>
    </xdr:to>
    <xdr:sp macro="" textlink="">
      <xdr:nvSpPr>
        <xdr:cNvPr id="1742" name="Option Button 1741">
          <a:extLst>
            <a:ext uri="{FF2B5EF4-FFF2-40B4-BE49-F238E27FC236}">
              <a16:creationId xmlns:a16="http://schemas.microsoft.com/office/drawing/2014/main" id="{00000000-0008-0000-1000-0000C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3" name="Option Button 1742">
          <a:extLst>
            <a:ext uri="{FF2B5EF4-FFF2-40B4-BE49-F238E27FC236}">
              <a16:creationId xmlns:a16="http://schemas.microsoft.com/office/drawing/2014/main" id="{00000000-0008-0000-1000-0000C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4" name="Option Button 1743">
          <a:extLst>
            <a:ext uri="{FF2B5EF4-FFF2-40B4-BE49-F238E27FC236}">
              <a16:creationId xmlns:a16="http://schemas.microsoft.com/office/drawing/2014/main" id="{00000000-0008-0000-1000-0000D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5" name="Option Button 1744">
          <a:extLst>
            <a:ext uri="{FF2B5EF4-FFF2-40B4-BE49-F238E27FC236}">
              <a16:creationId xmlns:a16="http://schemas.microsoft.com/office/drawing/2014/main" id="{00000000-0008-0000-1000-0000D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6" name="Group Box 1745" descr="Group Box 5">
          <a:extLst>
            <a:ext uri="{FF2B5EF4-FFF2-40B4-BE49-F238E27FC236}">
              <a16:creationId xmlns:a16="http://schemas.microsoft.com/office/drawing/2014/main" id="{00000000-0008-0000-1000-0000D2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369</xdr:row>
      <xdr:rowOff>28440</xdr:rowOff>
    </xdr:from>
    <xdr:to>
      <xdr:col>7</xdr:col>
      <xdr:colOff>-363960</xdr:colOff>
      <xdr:row>370</xdr:row>
      <xdr:rowOff>0</xdr:rowOff>
    </xdr:to>
    <xdr:sp macro="" textlink="">
      <xdr:nvSpPr>
        <xdr:cNvPr id="1747" name="Option Button 1746">
          <a:extLst>
            <a:ext uri="{FF2B5EF4-FFF2-40B4-BE49-F238E27FC236}">
              <a16:creationId xmlns:a16="http://schemas.microsoft.com/office/drawing/2014/main" id="{00000000-0008-0000-1000-0000D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8" name="Option Button 1747">
          <a:extLst>
            <a:ext uri="{FF2B5EF4-FFF2-40B4-BE49-F238E27FC236}">
              <a16:creationId xmlns:a16="http://schemas.microsoft.com/office/drawing/2014/main" id="{00000000-0008-0000-1000-0000D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49" name="Option Button 1748">
          <a:extLst>
            <a:ext uri="{FF2B5EF4-FFF2-40B4-BE49-F238E27FC236}">
              <a16:creationId xmlns:a16="http://schemas.microsoft.com/office/drawing/2014/main" id="{00000000-0008-0000-1000-0000D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0" name="Option Button 1749">
          <a:extLst>
            <a:ext uri="{FF2B5EF4-FFF2-40B4-BE49-F238E27FC236}">
              <a16:creationId xmlns:a16="http://schemas.microsoft.com/office/drawing/2014/main" id="{00000000-0008-0000-1000-0000D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1" name="Group Box 1750" descr="Group Box 5">
          <a:extLst>
            <a:ext uri="{FF2B5EF4-FFF2-40B4-BE49-F238E27FC236}">
              <a16:creationId xmlns:a16="http://schemas.microsoft.com/office/drawing/2014/main" id="{00000000-0008-0000-1000-0000D7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370</xdr:row>
      <xdr:rowOff>28440</xdr:rowOff>
    </xdr:from>
    <xdr:to>
      <xdr:col>7</xdr:col>
      <xdr:colOff>-363960</xdr:colOff>
      <xdr:row>371</xdr:row>
      <xdr:rowOff>0</xdr:rowOff>
    </xdr:to>
    <xdr:sp macro="" textlink="">
      <xdr:nvSpPr>
        <xdr:cNvPr id="1752" name="Option Button 1751">
          <a:extLst>
            <a:ext uri="{FF2B5EF4-FFF2-40B4-BE49-F238E27FC236}">
              <a16:creationId xmlns:a16="http://schemas.microsoft.com/office/drawing/2014/main" id="{00000000-0008-0000-1000-0000D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3" name="Option Button 1752">
          <a:extLst>
            <a:ext uri="{FF2B5EF4-FFF2-40B4-BE49-F238E27FC236}">
              <a16:creationId xmlns:a16="http://schemas.microsoft.com/office/drawing/2014/main" id="{00000000-0008-0000-1000-0000D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4" name="Option Button 1753">
          <a:extLst>
            <a:ext uri="{FF2B5EF4-FFF2-40B4-BE49-F238E27FC236}">
              <a16:creationId xmlns:a16="http://schemas.microsoft.com/office/drawing/2014/main" id="{00000000-0008-0000-1000-0000D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5" name="Option Button 1754">
          <a:extLst>
            <a:ext uri="{FF2B5EF4-FFF2-40B4-BE49-F238E27FC236}">
              <a16:creationId xmlns:a16="http://schemas.microsoft.com/office/drawing/2014/main" id="{00000000-0008-0000-1000-0000D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6" name="Group Box 1755" descr="Group Box 5">
          <a:extLst>
            <a:ext uri="{FF2B5EF4-FFF2-40B4-BE49-F238E27FC236}">
              <a16:creationId xmlns:a16="http://schemas.microsoft.com/office/drawing/2014/main" id="{00000000-0008-0000-1000-0000DC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371</xdr:row>
      <xdr:rowOff>28440</xdr:rowOff>
    </xdr:from>
    <xdr:to>
      <xdr:col>7</xdr:col>
      <xdr:colOff>-363960</xdr:colOff>
      <xdr:row>372</xdr:row>
      <xdr:rowOff>0</xdr:rowOff>
    </xdr:to>
    <xdr:sp macro="" textlink="">
      <xdr:nvSpPr>
        <xdr:cNvPr id="1757" name="Option Button 1756">
          <a:extLst>
            <a:ext uri="{FF2B5EF4-FFF2-40B4-BE49-F238E27FC236}">
              <a16:creationId xmlns:a16="http://schemas.microsoft.com/office/drawing/2014/main" id="{00000000-0008-0000-1000-0000D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8" name="Option Button 1757">
          <a:extLst>
            <a:ext uri="{FF2B5EF4-FFF2-40B4-BE49-F238E27FC236}">
              <a16:creationId xmlns:a16="http://schemas.microsoft.com/office/drawing/2014/main" id="{00000000-0008-0000-1000-0000D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59" name="Option Button 1758">
          <a:extLst>
            <a:ext uri="{FF2B5EF4-FFF2-40B4-BE49-F238E27FC236}">
              <a16:creationId xmlns:a16="http://schemas.microsoft.com/office/drawing/2014/main" id="{00000000-0008-0000-1000-0000D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0" name="Option Button 1759">
          <a:extLst>
            <a:ext uri="{FF2B5EF4-FFF2-40B4-BE49-F238E27FC236}">
              <a16:creationId xmlns:a16="http://schemas.microsoft.com/office/drawing/2014/main" id="{00000000-0008-0000-1000-0000E0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1" name="Group Box 1760" descr="Group Box 5">
          <a:extLst>
            <a:ext uri="{FF2B5EF4-FFF2-40B4-BE49-F238E27FC236}">
              <a16:creationId xmlns:a16="http://schemas.microsoft.com/office/drawing/2014/main" id="{00000000-0008-0000-1000-0000E1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372</xdr:row>
      <xdr:rowOff>28440</xdr:rowOff>
    </xdr:from>
    <xdr:to>
      <xdr:col>7</xdr:col>
      <xdr:colOff>-363960</xdr:colOff>
      <xdr:row>373</xdr:row>
      <xdr:rowOff>0</xdr:rowOff>
    </xdr:to>
    <xdr:sp macro="" textlink="">
      <xdr:nvSpPr>
        <xdr:cNvPr id="1762" name="Option Button 1761">
          <a:extLst>
            <a:ext uri="{FF2B5EF4-FFF2-40B4-BE49-F238E27FC236}">
              <a16:creationId xmlns:a16="http://schemas.microsoft.com/office/drawing/2014/main" id="{00000000-0008-0000-1000-0000E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3" name="Option Button 1762">
          <a:extLst>
            <a:ext uri="{FF2B5EF4-FFF2-40B4-BE49-F238E27FC236}">
              <a16:creationId xmlns:a16="http://schemas.microsoft.com/office/drawing/2014/main" id="{00000000-0008-0000-1000-0000E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4" name="Option Button 1763">
          <a:extLst>
            <a:ext uri="{FF2B5EF4-FFF2-40B4-BE49-F238E27FC236}">
              <a16:creationId xmlns:a16="http://schemas.microsoft.com/office/drawing/2014/main" id="{00000000-0008-0000-1000-0000E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5" name="Option Button 1764">
          <a:extLst>
            <a:ext uri="{FF2B5EF4-FFF2-40B4-BE49-F238E27FC236}">
              <a16:creationId xmlns:a16="http://schemas.microsoft.com/office/drawing/2014/main" id="{00000000-0008-0000-1000-0000E5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6" name="Group Box 1765" descr="Group Box 5">
          <a:extLst>
            <a:ext uri="{FF2B5EF4-FFF2-40B4-BE49-F238E27FC236}">
              <a16:creationId xmlns:a16="http://schemas.microsoft.com/office/drawing/2014/main" id="{00000000-0008-0000-1000-0000E6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373</xdr:row>
      <xdr:rowOff>28440</xdr:rowOff>
    </xdr:from>
    <xdr:to>
      <xdr:col>7</xdr:col>
      <xdr:colOff>-363960</xdr:colOff>
      <xdr:row>374</xdr:row>
      <xdr:rowOff>0</xdr:rowOff>
    </xdr:to>
    <xdr:sp macro="" textlink="">
      <xdr:nvSpPr>
        <xdr:cNvPr id="1767" name="Option Button 1766">
          <a:extLst>
            <a:ext uri="{FF2B5EF4-FFF2-40B4-BE49-F238E27FC236}">
              <a16:creationId xmlns:a16="http://schemas.microsoft.com/office/drawing/2014/main" id="{00000000-0008-0000-1000-0000E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8" name="Option Button 1767">
          <a:extLst>
            <a:ext uri="{FF2B5EF4-FFF2-40B4-BE49-F238E27FC236}">
              <a16:creationId xmlns:a16="http://schemas.microsoft.com/office/drawing/2014/main" id="{00000000-0008-0000-1000-0000E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69" name="Option Button 1768">
          <a:extLst>
            <a:ext uri="{FF2B5EF4-FFF2-40B4-BE49-F238E27FC236}">
              <a16:creationId xmlns:a16="http://schemas.microsoft.com/office/drawing/2014/main" id="{00000000-0008-0000-1000-0000E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0" name="Option Button 1769">
          <a:extLst>
            <a:ext uri="{FF2B5EF4-FFF2-40B4-BE49-F238E27FC236}">
              <a16:creationId xmlns:a16="http://schemas.microsoft.com/office/drawing/2014/main" id="{00000000-0008-0000-1000-0000EA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1" name="Group Box 1770" descr="Group Box 5">
          <a:extLst>
            <a:ext uri="{FF2B5EF4-FFF2-40B4-BE49-F238E27FC236}">
              <a16:creationId xmlns:a16="http://schemas.microsoft.com/office/drawing/2014/main" id="{00000000-0008-0000-1000-0000EB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374</xdr:row>
      <xdr:rowOff>28440</xdr:rowOff>
    </xdr:from>
    <xdr:to>
      <xdr:col>7</xdr:col>
      <xdr:colOff>-363960</xdr:colOff>
      <xdr:row>375</xdr:row>
      <xdr:rowOff>0</xdr:rowOff>
    </xdr:to>
    <xdr:sp macro="" textlink="">
      <xdr:nvSpPr>
        <xdr:cNvPr id="1772" name="Option Button 1771">
          <a:extLst>
            <a:ext uri="{FF2B5EF4-FFF2-40B4-BE49-F238E27FC236}">
              <a16:creationId xmlns:a16="http://schemas.microsoft.com/office/drawing/2014/main" id="{00000000-0008-0000-1000-0000E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3" name="Option Button 1772">
          <a:extLst>
            <a:ext uri="{FF2B5EF4-FFF2-40B4-BE49-F238E27FC236}">
              <a16:creationId xmlns:a16="http://schemas.microsoft.com/office/drawing/2014/main" id="{00000000-0008-0000-1000-0000E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4" name="Option Button 1773">
          <a:extLst>
            <a:ext uri="{FF2B5EF4-FFF2-40B4-BE49-F238E27FC236}">
              <a16:creationId xmlns:a16="http://schemas.microsoft.com/office/drawing/2014/main" id="{00000000-0008-0000-1000-0000E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5" name="Option Button 1774">
          <a:extLst>
            <a:ext uri="{FF2B5EF4-FFF2-40B4-BE49-F238E27FC236}">
              <a16:creationId xmlns:a16="http://schemas.microsoft.com/office/drawing/2014/main" id="{00000000-0008-0000-1000-0000EF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6" name="Group Box 1775" descr="Group Box 5">
          <a:extLst>
            <a:ext uri="{FF2B5EF4-FFF2-40B4-BE49-F238E27FC236}">
              <a16:creationId xmlns:a16="http://schemas.microsoft.com/office/drawing/2014/main" id="{00000000-0008-0000-1000-0000F0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375</xdr:row>
      <xdr:rowOff>28440</xdr:rowOff>
    </xdr:from>
    <xdr:to>
      <xdr:col>7</xdr:col>
      <xdr:colOff>-363960</xdr:colOff>
      <xdr:row>376</xdr:row>
      <xdr:rowOff>0</xdr:rowOff>
    </xdr:to>
    <xdr:sp macro="" textlink="">
      <xdr:nvSpPr>
        <xdr:cNvPr id="1777" name="Option Button 1776">
          <a:extLst>
            <a:ext uri="{FF2B5EF4-FFF2-40B4-BE49-F238E27FC236}">
              <a16:creationId xmlns:a16="http://schemas.microsoft.com/office/drawing/2014/main" id="{00000000-0008-0000-1000-0000F1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8" name="Option Button 1777">
          <a:extLst>
            <a:ext uri="{FF2B5EF4-FFF2-40B4-BE49-F238E27FC236}">
              <a16:creationId xmlns:a16="http://schemas.microsoft.com/office/drawing/2014/main" id="{00000000-0008-0000-1000-0000F2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79" name="Option Button 1778">
          <a:extLst>
            <a:ext uri="{FF2B5EF4-FFF2-40B4-BE49-F238E27FC236}">
              <a16:creationId xmlns:a16="http://schemas.microsoft.com/office/drawing/2014/main" id="{00000000-0008-0000-1000-0000F3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0" name="Option Button 1779">
          <a:extLst>
            <a:ext uri="{FF2B5EF4-FFF2-40B4-BE49-F238E27FC236}">
              <a16:creationId xmlns:a16="http://schemas.microsoft.com/office/drawing/2014/main" id="{00000000-0008-0000-1000-0000F4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1" name="Group Box 1780" descr="Group Box 5">
          <a:extLst>
            <a:ext uri="{FF2B5EF4-FFF2-40B4-BE49-F238E27FC236}">
              <a16:creationId xmlns:a16="http://schemas.microsoft.com/office/drawing/2014/main" id="{00000000-0008-0000-1000-0000F5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376</xdr:row>
      <xdr:rowOff>28440</xdr:rowOff>
    </xdr:from>
    <xdr:to>
      <xdr:col>7</xdr:col>
      <xdr:colOff>-363960</xdr:colOff>
      <xdr:row>377</xdr:row>
      <xdr:rowOff>0</xdr:rowOff>
    </xdr:to>
    <xdr:sp macro="" textlink="">
      <xdr:nvSpPr>
        <xdr:cNvPr id="1782" name="Option Button 1781">
          <a:extLst>
            <a:ext uri="{FF2B5EF4-FFF2-40B4-BE49-F238E27FC236}">
              <a16:creationId xmlns:a16="http://schemas.microsoft.com/office/drawing/2014/main" id="{00000000-0008-0000-1000-0000F6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3" name="Option Button 1782">
          <a:extLst>
            <a:ext uri="{FF2B5EF4-FFF2-40B4-BE49-F238E27FC236}">
              <a16:creationId xmlns:a16="http://schemas.microsoft.com/office/drawing/2014/main" id="{00000000-0008-0000-1000-0000F7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4" name="Option Button 1783">
          <a:extLst>
            <a:ext uri="{FF2B5EF4-FFF2-40B4-BE49-F238E27FC236}">
              <a16:creationId xmlns:a16="http://schemas.microsoft.com/office/drawing/2014/main" id="{00000000-0008-0000-1000-0000F8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5" name="Option Button 1784">
          <a:extLst>
            <a:ext uri="{FF2B5EF4-FFF2-40B4-BE49-F238E27FC236}">
              <a16:creationId xmlns:a16="http://schemas.microsoft.com/office/drawing/2014/main" id="{00000000-0008-0000-1000-0000F9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6" name="Group Box 1785" descr="Group Box 5">
          <a:extLst>
            <a:ext uri="{FF2B5EF4-FFF2-40B4-BE49-F238E27FC236}">
              <a16:creationId xmlns:a16="http://schemas.microsoft.com/office/drawing/2014/main" id="{00000000-0008-0000-1000-0000FA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377</xdr:row>
      <xdr:rowOff>28440</xdr:rowOff>
    </xdr:from>
    <xdr:to>
      <xdr:col>7</xdr:col>
      <xdr:colOff>-363960</xdr:colOff>
      <xdr:row>378</xdr:row>
      <xdr:rowOff>0</xdr:rowOff>
    </xdr:to>
    <xdr:sp macro="" textlink="">
      <xdr:nvSpPr>
        <xdr:cNvPr id="1787" name="Option Button 1786">
          <a:extLst>
            <a:ext uri="{FF2B5EF4-FFF2-40B4-BE49-F238E27FC236}">
              <a16:creationId xmlns:a16="http://schemas.microsoft.com/office/drawing/2014/main" id="{00000000-0008-0000-1000-0000FB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8" name="Option Button 1787">
          <a:extLst>
            <a:ext uri="{FF2B5EF4-FFF2-40B4-BE49-F238E27FC236}">
              <a16:creationId xmlns:a16="http://schemas.microsoft.com/office/drawing/2014/main" id="{00000000-0008-0000-1000-0000FC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89" name="Option Button 1788">
          <a:extLst>
            <a:ext uri="{FF2B5EF4-FFF2-40B4-BE49-F238E27FC236}">
              <a16:creationId xmlns:a16="http://schemas.microsoft.com/office/drawing/2014/main" id="{00000000-0008-0000-1000-0000FD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0" name="Option Button 1789">
          <a:extLst>
            <a:ext uri="{FF2B5EF4-FFF2-40B4-BE49-F238E27FC236}">
              <a16:creationId xmlns:a16="http://schemas.microsoft.com/office/drawing/2014/main" id="{00000000-0008-0000-1000-0000FE06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1" name="Group Box 1790" descr="Group Box 5">
          <a:extLst>
            <a:ext uri="{FF2B5EF4-FFF2-40B4-BE49-F238E27FC236}">
              <a16:creationId xmlns:a16="http://schemas.microsoft.com/office/drawing/2014/main" id="{00000000-0008-0000-1000-0000FF06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378</xdr:row>
      <xdr:rowOff>28440</xdr:rowOff>
    </xdr:from>
    <xdr:to>
      <xdr:col>7</xdr:col>
      <xdr:colOff>-363960</xdr:colOff>
      <xdr:row>379</xdr:row>
      <xdr:rowOff>0</xdr:rowOff>
    </xdr:to>
    <xdr:sp macro="" textlink="">
      <xdr:nvSpPr>
        <xdr:cNvPr id="1792" name="Option Button 1791">
          <a:extLst>
            <a:ext uri="{FF2B5EF4-FFF2-40B4-BE49-F238E27FC236}">
              <a16:creationId xmlns:a16="http://schemas.microsoft.com/office/drawing/2014/main" id="{00000000-0008-0000-1000-00000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3" name="Option Button 1792">
          <a:extLst>
            <a:ext uri="{FF2B5EF4-FFF2-40B4-BE49-F238E27FC236}">
              <a16:creationId xmlns:a16="http://schemas.microsoft.com/office/drawing/2014/main" id="{00000000-0008-0000-1000-00000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4" name="Option Button 1793">
          <a:extLst>
            <a:ext uri="{FF2B5EF4-FFF2-40B4-BE49-F238E27FC236}">
              <a16:creationId xmlns:a16="http://schemas.microsoft.com/office/drawing/2014/main" id="{00000000-0008-0000-1000-00000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5" name="Option Button 1794">
          <a:extLst>
            <a:ext uri="{FF2B5EF4-FFF2-40B4-BE49-F238E27FC236}">
              <a16:creationId xmlns:a16="http://schemas.microsoft.com/office/drawing/2014/main" id="{00000000-0008-0000-1000-00000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6" name="Group Box 1795" descr="Group Box 5">
          <a:extLst>
            <a:ext uri="{FF2B5EF4-FFF2-40B4-BE49-F238E27FC236}">
              <a16:creationId xmlns:a16="http://schemas.microsoft.com/office/drawing/2014/main" id="{00000000-0008-0000-1000-00000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379</xdr:row>
      <xdr:rowOff>28440</xdr:rowOff>
    </xdr:from>
    <xdr:to>
      <xdr:col>7</xdr:col>
      <xdr:colOff>-363960</xdr:colOff>
      <xdr:row>380</xdr:row>
      <xdr:rowOff>0</xdr:rowOff>
    </xdr:to>
    <xdr:sp macro="" textlink="">
      <xdr:nvSpPr>
        <xdr:cNvPr id="1797" name="Option Button 1796">
          <a:extLst>
            <a:ext uri="{FF2B5EF4-FFF2-40B4-BE49-F238E27FC236}">
              <a16:creationId xmlns:a16="http://schemas.microsoft.com/office/drawing/2014/main" id="{00000000-0008-0000-1000-00000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8" name="Option Button 1797">
          <a:extLst>
            <a:ext uri="{FF2B5EF4-FFF2-40B4-BE49-F238E27FC236}">
              <a16:creationId xmlns:a16="http://schemas.microsoft.com/office/drawing/2014/main" id="{00000000-0008-0000-1000-00000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799" name="Option Button 1798">
          <a:extLst>
            <a:ext uri="{FF2B5EF4-FFF2-40B4-BE49-F238E27FC236}">
              <a16:creationId xmlns:a16="http://schemas.microsoft.com/office/drawing/2014/main" id="{00000000-0008-0000-1000-00000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0" name="Option Button 1799">
          <a:extLst>
            <a:ext uri="{FF2B5EF4-FFF2-40B4-BE49-F238E27FC236}">
              <a16:creationId xmlns:a16="http://schemas.microsoft.com/office/drawing/2014/main" id="{00000000-0008-0000-1000-00000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1" name="Group Box 1800" descr="Group Box 5">
          <a:extLst>
            <a:ext uri="{FF2B5EF4-FFF2-40B4-BE49-F238E27FC236}">
              <a16:creationId xmlns:a16="http://schemas.microsoft.com/office/drawing/2014/main" id="{00000000-0008-0000-1000-00000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380</xdr:row>
      <xdr:rowOff>28440</xdr:rowOff>
    </xdr:from>
    <xdr:to>
      <xdr:col>7</xdr:col>
      <xdr:colOff>-363960</xdr:colOff>
      <xdr:row>381</xdr:row>
      <xdr:rowOff>0</xdr:rowOff>
    </xdr:to>
    <xdr:sp macro="" textlink="">
      <xdr:nvSpPr>
        <xdr:cNvPr id="1802" name="Option Button 1801">
          <a:extLst>
            <a:ext uri="{FF2B5EF4-FFF2-40B4-BE49-F238E27FC236}">
              <a16:creationId xmlns:a16="http://schemas.microsoft.com/office/drawing/2014/main" id="{00000000-0008-0000-1000-00000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3" name="Option Button 1802">
          <a:extLst>
            <a:ext uri="{FF2B5EF4-FFF2-40B4-BE49-F238E27FC236}">
              <a16:creationId xmlns:a16="http://schemas.microsoft.com/office/drawing/2014/main" id="{00000000-0008-0000-1000-00000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4" name="Option Button 1803">
          <a:extLst>
            <a:ext uri="{FF2B5EF4-FFF2-40B4-BE49-F238E27FC236}">
              <a16:creationId xmlns:a16="http://schemas.microsoft.com/office/drawing/2014/main" id="{00000000-0008-0000-1000-00000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5" name="Option Button 1804">
          <a:extLst>
            <a:ext uri="{FF2B5EF4-FFF2-40B4-BE49-F238E27FC236}">
              <a16:creationId xmlns:a16="http://schemas.microsoft.com/office/drawing/2014/main" id="{00000000-0008-0000-1000-00000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6" name="Group Box 1805" descr="Group Box 5">
          <a:extLst>
            <a:ext uri="{FF2B5EF4-FFF2-40B4-BE49-F238E27FC236}">
              <a16:creationId xmlns:a16="http://schemas.microsoft.com/office/drawing/2014/main" id="{00000000-0008-0000-1000-00000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381</xdr:row>
      <xdr:rowOff>28440</xdr:rowOff>
    </xdr:from>
    <xdr:to>
      <xdr:col>7</xdr:col>
      <xdr:colOff>-363960</xdr:colOff>
      <xdr:row>382</xdr:row>
      <xdr:rowOff>0</xdr:rowOff>
    </xdr:to>
    <xdr:sp macro="" textlink="">
      <xdr:nvSpPr>
        <xdr:cNvPr id="1807" name="Option Button 1806">
          <a:extLst>
            <a:ext uri="{FF2B5EF4-FFF2-40B4-BE49-F238E27FC236}">
              <a16:creationId xmlns:a16="http://schemas.microsoft.com/office/drawing/2014/main" id="{00000000-0008-0000-1000-00000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8" name="Option Button 1807">
          <a:extLst>
            <a:ext uri="{FF2B5EF4-FFF2-40B4-BE49-F238E27FC236}">
              <a16:creationId xmlns:a16="http://schemas.microsoft.com/office/drawing/2014/main" id="{00000000-0008-0000-1000-00001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09" name="Option Button 1808">
          <a:extLst>
            <a:ext uri="{FF2B5EF4-FFF2-40B4-BE49-F238E27FC236}">
              <a16:creationId xmlns:a16="http://schemas.microsoft.com/office/drawing/2014/main" id="{00000000-0008-0000-1000-00001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0" name="Option Button 1809">
          <a:extLst>
            <a:ext uri="{FF2B5EF4-FFF2-40B4-BE49-F238E27FC236}">
              <a16:creationId xmlns:a16="http://schemas.microsoft.com/office/drawing/2014/main" id="{00000000-0008-0000-1000-00001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1" name="Group Box 1810" descr="Group Box 5">
          <a:extLst>
            <a:ext uri="{FF2B5EF4-FFF2-40B4-BE49-F238E27FC236}">
              <a16:creationId xmlns:a16="http://schemas.microsoft.com/office/drawing/2014/main" id="{00000000-0008-0000-1000-00001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382</xdr:row>
      <xdr:rowOff>28440</xdr:rowOff>
    </xdr:from>
    <xdr:to>
      <xdr:col>7</xdr:col>
      <xdr:colOff>-363960</xdr:colOff>
      <xdr:row>383</xdr:row>
      <xdr:rowOff>0</xdr:rowOff>
    </xdr:to>
    <xdr:sp macro="" textlink="">
      <xdr:nvSpPr>
        <xdr:cNvPr id="1812" name="Option Button 1811">
          <a:extLst>
            <a:ext uri="{FF2B5EF4-FFF2-40B4-BE49-F238E27FC236}">
              <a16:creationId xmlns:a16="http://schemas.microsoft.com/office/drawing/2014/main" id="{00000000-0008-0000-1000-00001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3" name="Option Button 1812">
          <a:extLst>
            <a:ext uri="{FF2B5EF4-FFF2-40B4-BE49-F238E27FC236}">
              <a16:creationId xmlns:a16="http://schemas.microsoft.com/office/drawing/2014/main" id="{00000000-0008-0000-1000-00001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4" name="Option Button 1813">
          <a:extLst>
            <a:ext uri="{FF2B5EF4-FFF2-40B4-BE49-F238E27FC236}">
              <a16:creationId xmlns:a16="http://schemas.microsoft.com/office/drawing/2014/main" id="{00000000-0008-0000-1000-00001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5" name="Option Button 1814">
          <a:extLst>
            <a:ext uri="{FF2B5EF4-FFF2-40B4-BE49-F238E27FC236}">
              <a16:creationId xmlns:a16="http://schemas.microsoft.com/office/drawing/2014/main" id="{00000000-0008-0000-1000-00001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6" name="Group Box 1815" descr="Group Box 5">
          <a:extLst>
            <a:ext uri="{FF2B5EF4-FFF2-40B4-BE49-F238E27FC236}">
              <a16:creationId xmlns:a16="http://schemas.microsoft.com/office/drawing/2014/main" id="{00000000-0008-0000-1000-00001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383</xdr:row>
      <xdr:rowOff>28440</xdr:rowOff>
    </xdr:from>
    <xdr:to>
      <xdr:col>7</xdr:col>
      <xdr:colOff>-363960</xdr:colOff>
      <xdr:row>384</xdr:row>
      <xdr:rowOff>0</xdr:rowOff>
    </xdr:to>
    <xdr:sp macro="" textlink="">
      <xdr:nvSpPr>
        <xdr:cNvPr id="1817" name="Option Button 1816">
          <a:extLst>
            <a:ext uri="{FF2B5EF4-FFF2-40B4-BE49-F238E27FC236}">
              <a16:creationId xmlns:a16="http://schemas.microsoft.com/office/drawing/2014/main" id="{00000000-0008-0000-1000-00001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8" name="Option Button 1817">
          <a:extLst>
            <a:ext uri="{FF2B5EF4-FFF2-40B4-BE49-F238E27FC236}">
              <a16:creationId xmlns:a16="http://schemas.microsoft.com/office/drawing/2014/main" id="{00000000-0008-0000-1000-00001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19" name="Option Button 1818">
          <a:extLst>
            <a:ext uri="{FF2B5EF4-FFF2-40B4-BE49-F238E27FC236}">
              <a16:creationId xmlns:a16="http://schemas.microsoft.com/office/drawing/2014/main" id="{00000000-0008-0000-1000-00001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0" name="Option Button 1819">
          <a:extLst>
            <a:ext uri="{FF2B5EF4-FFF2-40B4-BE49-F238E27FC236}">
              <a16:creationId xmlns:a16="http://schemas.microsoft.com/office/drawing/2014/main" id="{00000000-0008-0000-1000-00001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1" name="Group Box 1820" descr="Group Box 5">
          <a:extLst>
            <a:ext uri="{FF2B5EF4-FFF2-40B4-BE49-F238E27FC236}">
              <a16:creationId xmlns:a16="http://schemas.microsoft.com/office/drawing/2014/main" id="{00000000-0008-0000-1000-00001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384</xdr:row>
      <xdr:rowOff>28440</xdr:rowOff>
    </xdr:from>
    <xdr:to>
      <xdr:col>7</xdr:col>
      <xdr:colOff>-363960</xdr:colOff>
      <xdr:row>385</xdr:row>
      <xdr:rowOff>0</xdr:rowOff>
    </xdr:to>
    <xdr:sp macro="" textlink="">
      <xdr:nvSpPr>
        <xdr:cNvPr id="1822" name="Option Button 1821">
          <a:extLst>
            <a:ext uri="{FF2B5EF4-FFF2-40B4-BE49-F238E27FC236}">
              <a16:creationId xmlns:a16="http://schemas.microsoft.com/office/drawing/2014/main" id="{00000000-0008-0000-1000-00001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3" name="Option Button 1822">
          <a:extLst>
            <a:ext uri="{FF2B5EF4-FFF2-40B4-BE49-F238E27FC236}">
              <a16:creationId xmlns:a16="http://schemas.microsoft.com/office/drawing/2014/main" id="{00000000-0008-0000-1000-00001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4" name="Option Button 1823">
          <a:extLst>
            <a:ext uri="{FF2B5EF4-FFF2-40B4-BE49-F238E27FC236}">
              <a16:creationId xmlns:a16="http://schemas.microsoft.com/office/drawing/2014/main" id="{00000000-0008-0000-1000-00002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5" name="Option Button 1824">
          <a:extLst>
            <a:ext uri="{FF2B5EF4-FFF2-40B4-BE49-F238E27FC236}">
              <a16:creationId xmlns:a16="http://schemas.microsoft.com/office/drawing/2014/main" id="{00000000-0008-0000-1000-00002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6" name="Group Box 1825" descr="Group Box 5">
          <a:extLst>
            <a:ext uri="{FF2B5EF4-FFF2-40B4-BE49-F238E27FC236}">
              <a16:creationId xmlns:a16="http://schemas.microsoft.com/office/drawing/2014/main" id="{00000000-0008-0000-1000-00002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385</xdr:row>
      <xdr:rowOff>28440</xdr:rowOff>
    </xdr:from>
    <xdr:to>
      <xdr:col>7</xdr:col>
      <xdr:colOff>-363960</xdr:colOff>
      <xdr:row>386</xdr:row>
      <xdr:rowOff>0</xdr:rowOff>
    </xdr:to>
    <xdr:sp macro="" textlink="">
      <xdr:nvSpPr>
        <xdr:cNvPr id="1827" name="Option Button 1826">
          <a:extLst>
            <a:ext uri="{FF2B5EF4-FFF2-40B4-BE49-F238E27FC236}">
              <a16:creationId xmlns:a16="http://schemas.microsoft.com/office/drawing/2014/main" id="{00000000-0008-0000-1000-00002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8" name="Option Button 1827">
          <a:extLst>
            <a:ext uri="{FF2B5EF4-FFF2-40B4-BE49-F238E27FC236}">
              <a16:creationId xmlns:a16="http://schemas.microsoft.com/office/drawing/2014/main" id="{00000000-0008-0000-1000-00002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29" name="Option Button 1828">
          <a:extLst>
            <a:ext uri="{FF2B5EF4-FFF2-40B4-BE49-F238E27FC236}">
              <a16:creationId xmlns:a16="http://schemas.microsoft.com/office/drawing/2014/main" id="{00000000-0008-0000-1000-00002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0" name="Option Button 1829">
          <a:extLst>
            <a:ext uri="{FF2B5EF4-FFF2-40B4-BE49-F238E27FC236}">
              <a16:creationId xmlns:a16="http://schemas.microsoft.com/office/drawing/2014/main" id="{00000000-0008-0000-1000-00002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1" name="Group Box 1830" descr="Group Box 5">
          <a:extLst>
            <a:ext uri="{FF2B5EF4-FFF2-40B4-BE49-F238E27FC236}">
              <a16:creationId xmlns:a16="http://schemas.microsoft.com/office/drawing/2014/main" id="{00000000-0008-0000-1000-00002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386</xdr:row>
      <xdr:rowOff>28440</xdr:rowOff>
    </xdr:from>
    <xdr:to>
      <xdr:col>7</xdr:col>
      <xdr:colOff>-363960</xdr:colOff>
      <xdr:row>387</xdr:row>
      <xdr:rowOff>0</xdr:rowOff>
    </xdr:to>
    <xdr:sp macro="" textlink="">
      <xdr:nvSpPr>
        <xdr:cNvPr id="1832" name="Option Button 1831">
          <a:extLst>
            <a:ext uri="{FF2B5EF4-FFF2-40B4-BE49-F238E27FC236}">
              <a16:creationId xmlns:a16="http://schemas.microsoft.com/office/drawing/2014/main" id="{00000000-0008-0000-1000-00002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3" name="Option Button 1832">
          <a:extLst>
            <a:ext uri="{FF2B5EF4-FFF2-40B4-BE49-F238E27FC236}">
              <a16:creationId xmlns:a16="http://schemas.microsoft.com/office/drawing/2014/main" id="{00000000-0008-0000-1000-00002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4" name="Option Button 1833">
          <a:extLst>
            <a:ext uri="{FF2B5EF4-FFF2-40B4-BE49-F238E27FC236}">
              <a16:creationId xmlns:a16="http://schemas.microsoft.com/office/drawing/2014/main" id="{00000000-0008-0000-1000-00002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5" name="Option Button 1834">
          <a:extLst>
            <a:ext uri="{FF2B5EF4-FFF2-40B4-BE49-F238E27FC236}">
              <a16:creationId xmlns:a16="http://schemas.microsoft.com/office/drawing/2014/main" id="{00000000-0008-0000-1000-00002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6" name="Group Box 1835" descr="Group Box 5">
          <a:extLst>
            <a:ext uri="{FF2B5EF4-FFF2-40B4-BE49-F238E27FC236}">
              <a16:creationId xmlns:a16="http://schemas.microsoft.com/office/drawing/2014/main" id="{00000000-0008-0000-1000-00002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387</xdr:row>
      <xdr:rowOff>28440</xdr:rowOff>
    </xdr:from>
    <xdr:to>
      <xdr:col>7</xdr:col>
      <xdr:colOff>-363960</xdr:colOff>
      <xdr:row>388</xdr:row>
      <xdr:rowOff>0</xdr:rowOff>
    </xdr:to>
    <xdr:sp macro="" textlink="">
      <xdr:nvSpPr>
        <xdr:cNvPr id="1837" name="Option Button 1836">
          <a:extLst>
            <a:ext uri="{FF2B5EF4-FFF2-40B4-BE49-F238E27FC236}">
              <a16:creationId xmlns:a16="http://schemas.microsoft.com/office/drawing/2014/main" id="{00000000-0008-0000-1000-00002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8" name="Option Button 1837">
          <a:extLst>
            <a:ext uri="{FF2B5EF4-FFF2-40B4-BE49-F238E27FC236}">
              <a16:creationId xmlns:a16="http://schemas.microsoft.com/office/drawing/2014/main" id="{00000000-0008-0000-1000-00002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39" name="Option Button 1838">
          <a:extLst>
            <a:ext uri="{FF2B5EF4-FFF2-40B4-BE49-F238E27FC236}">
              <a16:creationId xmlns:a16="http://schemas.microsoft.com/office/drawing/2014/main" id="{00000000-0008-0000-1000-00002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0" name="Option Button 1839">
          <a:extLst>
            <a:ext uri="{FF2B5EF4-FFF2-40B4-BE49-F238E27FC236}">
              <a16:creationId xmlns:a16="http://schemas.microsoft.com/office/drawing/2014/main" id="{00000000-0008-0000-1000-00003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1" name="Group Box 1840" descr="Group Box 5">
          <a:extLst>
            <a:ext uri="{FF2B5EF4-FFF2-40B4-BE49-F238E27FC236}">
              <a16:creationId xmlns:a16="http://schemas.microsoft.com/office/drawing/2014/main" id="{00000000-0008-0000-1000-00003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388</xdr:row>
      <xdr:rowOff>28440</xdr:rowOff>
    </xdr:from>
    <xdr:to>
      <xdr:col>7</xdr:col>
      <xdr:colOff>-363960</xdr:colOff>
      <xdr:row>389</xdr:row>
      <xdr:rowOff>0</xdr:rowOff>
    </xdr:to>
    <xdr:sp macro="" textlink="">
      <xdr:nvSpPr>
        <xdr:cNvPr id="1842" name="Option Button 1841">
          <a:extLst>
            <a:ext uri="{FF2B5EF4-FFF2-40B4-BE49-F238E27FC236}">
              <a16:creationId xmlns:a16="http://schemas.microsoft.com/office/drawing/2014/main" id="{00000000-0008-0000-1000-00003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3" name="Option Button 1842">
          <a:extLst>
            <a:ext uri="{FF2B5EF4-FFF2-40B4-BE49-F238E27FC236}">
              <a16:creationId xmlns:a16="http://schemas.microsoft.com/office/drawing/2014/main" id="{00000000-0008-0000-1000-00003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4" name="Option Button 1843">
          <a:extLst>
            <a:ext uri="{FF2B5EF4-FFF2-40B4-BE49-F238E27FC236}">
              <a16:creationId xmlns:a16="http://schemas.microsoft.com/office/drawing/2014/main" id="{00000000-0008-0000-1000-00003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5" name="Option Button 1844">
          <a:extLst>
            <a:ext uri="{FF2B5EF4-FFF2-40B4-BE49-F238E27FC236}">
              <a16:creationId xmlns:a16="http://schemas.microsoft.com/office/drawing/2014/main" id="{00000000-0008-0000-1000-00003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6" name="Group Box 1845" descr="Group Box 5">
          <a:extLst>
            <a:ext uri="{FF2B5EF4-FFF2-40B4-BE49-F238E27FC236}">
              <a16:creationId xmlns:a16="http://schemas.microsoft.com/office/drawing/2014/main" id="{00000000-0008-0000-1000-00003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389</xdr:row>
      <xdr:rowOff>28440</xdr:rowOff>
    </xdr:from>
    <xdr:to>
      <xdr:col>7</xdr:col>
      <xdr:colOff>-363960</xdr:colOff>
      <xdr:row>390</xdr:row>
      <xdr:rowOff>0</xdr:rowOff>
    </xdr:to>
    <xdr:sp macro="" textlink="">
      <xdr:nvSpPr>
        <xdr:cNvPr id="1847" name="Option Button 1846">
          <a:extLst>
            <a:ext uri="{FF2B5EF4-FFF2-40B4-BE49-F238E27FC236}">
              <a16:creationId xmlns:a16="http://schemas.microsoft.com/office/drawing/2014/main" id="{00000000-0008-0000-1000-00003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8" name="Option Button 1847">
          <a:extLst>
            <a:ext uri="{FF2B5EF4-FFF2-40B4-BE49-F238E27FC236}">
              <a16:creationId xmlns:a16="http://schemas.microsoft.com/office/drawing/2014/main" id="{00000000-0008-0000-1000-00003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49" name="Option Button 1848">
          <a:extLst>
            <a:ext uri="{FF2B5EF4-FFF2-40B4-BE49-F238E27FC236}">
              <a16:creationId xmlns:a16="http://schemas.microsoft.com/office/drawing/2014/main" id="{00000000-0008-0000-1000-00003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0" name="Option Button 1849">
          <a:extLst>
            <a:ext uri="{FF2B5EF4-FFF2-40B4-BE49-F238E27FC236}">
              <a16:creationId xmlns:a16="http://schemas.microsoft.com/office/drawing/2014/main" id="{00000000-0008-0000-1000-00003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1" name="Group Box 1850" descr="Group Box 5">
          <a:extLst>
            <a:ext uri="{FF2B5EF4-FFF2-40B4-BE49-F238E27FC236}">
              <a16:creationId xmlns:a16="http://schemas.microsoft.com/office/drawing/2014/main" id="{00000000-0008-0000-1000-00003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390</xdr:row>
      <xdr:rowOff>28440</xdr:rowOff>
    </xdr:from>
    <xdr:to>
      <xdr:col>7</xdr:col>
      <xdr:colOff>-363960</xdr:colOff>
      <xdr:row>391</xdr:row>
      <xdr:rowOff>0</xdr:rowOff>
    </xdr:to>
    <xdr:sp macro="" textlink="">
      <xdr:nvSpPr>
        <xdr:cNvPr id="1852" name="Option Button 1851">
          <a:extLst>
            <a:ext uri="{FF2B5EF4-FFF2-40B4-BE49-F238E27FC236}">
              <a16:creationId xmlns:a16="http://schemas.microsoft.com/office/drawing/2014/main" id="{00000000-0008-0000-1000-00003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3" name="Option Button 1852">
          <a:extLst>
            <a:ext uri="{FF2B5EF4-FFF2-40B4-BE49-F238E27FC236}">
              <a16:creationId xmlns:a16="http://schemas.microsoft.com/office/drawing/2014/main" id="{00000000-0008-0000-1000-00003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4" name="Option Button 1853">
          <a:extLst>
            <a:ext uri="{FF2B5EF4-FFF2-40B4-BE49-F238E27FC236}">
              <a16:creationId xmlns:a16="http://schemas.microsoft.com/office/drawing/2014/main" id="{00000000-0008-0000-1000-00003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5" name="Option Button 1854">
          <a:extLst>
            <a:ext uri="{FF2B5EF4-FFF2-40B4-BE49-F238E27FC236}">
              <a16:creationId xmlns:a16="http://schemas.microsoft.com/office/drawing/2014/main" id="{00000000-0008-0000-1000-00003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6" name="Group Box 1855" descr="Group Box 5">
          <a:extLst>
            <a:ext uri="{FF2B5EF4-FFF2-40B4-BE49-F238E27FC236}">
              <a16:creationId xmlns:a16="http://schemas.microsoft.com/office/drawing/2014/main" id="{00000000-0008-0000-1000-00004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391</xdr:row>
      <xdr:rowOff>28440</xdr:rowOff>
    </xdr:from>
    <xdr:to>
      <xdr:col>7</xdr:col>
      <xdr:colOff>-363960</xdr:colOff>
      <xdr:row>392</xdr:row>
      <xdr:rowOff>0</xdr:rowOff>
    </xdr:to>
    <xdr:sp macro="" textlink="">
      <xdr:nvSpPr>
        <xdr:cNvPr id="1857" name="Option Button 1856">
          <a:extLst>
            <a:ext uri="{FF2B5EF4-FFF2-40B4-BE49-F238E27FC236}">
              <a16:creationId xmlns:a16="http://schemas.microsoft.com/office/drawing/2014/main" id="{00000000-0008-0000-1000-00004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8" name="Option Button 1857">
          <a:extLst>
            <a:ext uri="{FF2B5EF4-FFF2-40B4-BE49-F238E27FC236}">
              <a16:creationId xmlns:a16="http://schemas.microsoft.com/office/drawing/2014/main" id="{00000000-0008-0000-1000-00004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59" name="Option Button 1858">
          <a:extLst>
            <a:ext uri="{FF2B5EF4-FFF2-40B4-BE49-F238E27FC236}">
              <a16:creationId xmlns:a16="http://schemas.microsoft.com/office/drawing/2014/main" id="{00000000-0008-0000-1000-00004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0" name="Option Button 1859">
          <a:extLst>
            <a:ext uri="{FF2B5EF4-FFF2-40B4-BE49-F238E27FC236}">
              <a16:creationId xmlns:a16="http://schemas.microsoft.com/office/drawing/2014/main" id="{00000000-0008-0000-1000-00004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1" name="Group Box 1860" descr="Group Box 5">
          <a:extLst>
            <a:ext uri="{FF2B5EF4-FFF2-40B4-BE49-F238E27FC236}">
              <a16:creationId xmlns:a16="http://schemas.microsoft.com/office/drawing/2014/main" id="{00000000-0008-0000-1000-00004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392</xdr:row>
      <xdr:rowOff>28440</xdr:rowOff>
    </xdr:from>
    <xdr:to>
      <xdr:col>7</xdr:col>
      <xdr:colOff>-363960</xdr:colOff>
      <xdr:row>393</xdr:row>
      <xdr:rowOff>0</xdr:rowOff>
    </xdr:to>
    <xdr:sp macro="" textlink="">
      <xdr:nvSpPr>
        <xdr:cNvPr id="1862" name="Option Button 1861">
          <a:extLst>
            <a:ext uri="{FF2B5EF4-FFF2-40B4-BE49-F238E27FC236}">
              <a16:creationId xmlns:a16="http://schemas.microsoft.com/office/drawing/2014/main" id="{00000000-0008-0000-1000-00004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3" name="Option Button 1862">
          <a:extLst>
            <a:ext uri="{FF2B5EF4-FFF2-40B4-BE49-F238E27FC236}">
              <a16:creationId xmlns:a16="http://schemas.microsoft.com/office/drawing/2014/main" id="{00000000-0008-0000-1000-00004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4" name="Option Button 1863">
          <a:extLst>
            <a:ext uri="{FF2B5EF4-FFF2-40B4-BE49-F238E27FC236}">
              <a16:creationId xmlns:a16="http://schemas.microsoft.com/office/drawing/2014/main" id="{00000000-0008-0000-1000-00004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5" name="Option Button 1864">
          <a:extLst>
            <a:ext uri="{FF2B5EF4-FFF2-40B4-BE49-F238E27FC236}">
              <a16:creationId xmlns:a16="http://schemas.microsoft.com/office/drawing/2014/main" id="{00000000-0008-0000-1000-00004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6" name="Group Box 1865" descr="Group Box 5">
          <a:extLst>
            <a:ext uri="{FF2B5EF4-FFF2-40B4-BE49-F238E27FC236}">
              <a16:creationId xmlns:a16="http://schemas.microsoft.com/office/drawing/2014/main" id="{00000000-0008-0000-1000-00004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393</xdr:row>
      <xdr:rowOff>28440</xdr:rowOff>
    </xdr:from>
    <xdr:to>
      <xdr:col>7</xdr:col>
      <xdr:colOff>-363960</xdr:colOff>
      <xdr:row>394</xdr:row>
      <xdr:rowOff>0</xdr:rowOff>
    </xdr:to>
    <xdr:sp macro="" textlink="">
      <xdr:nvSpPr>
        <xdr:cNvPr id="1867" name="Option Button 1866">
          <a:extLst>
            <a:ext uri="{FF2B5EF4-FFF2-40B4-BE49-F238E27FC236}">
              <a16:creationId xmlns:a16="http://schemas.microsoft.com/office/drawing/2014/main" id="{00000000-0008-0000-1000-00004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8" name="Option Button 1867">
          <a:extLst>
            <a:ext uri="{FF2B5EF4-FFF2-40B4-BE49-F238E27FC236}">
              <a16:creationId xmlns:a16="http://schemas.microsoft.com/office/drawing/2014/main" id="{00000000-0008-0000-1000-00004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69" name="Option Button 1868">
          <a:extLst>
            <a:ext uri="{FF2B5EF4-FFF2-40B4-BE49-F238E27FC236}">
              <a16:creationId xmlns:a16="http://schemas.microsoft.com/office/drawing/2014/main" id="{00000000-0008-0000-1000-00004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0" name="Option Button 1869">
          <a:extLst>
            <a:ext uri="{FF2B5EF4-FFF2-40B4-BE49-F238E27FC236}">
              <a16:creationId xmlns:a16="http://schemas.microsoft.com/office/drawing/2014/main" id="{00000000-0008-0000-1000-00004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1" name="Group Box 1870" descr="Group Box 5">
          <a:extLst>
            <a:ext uri="{FF2B5EF4-FFF2-40B4-BE49-F238E27FC236}">
              <a16:creationId xmlns:a16="http://schemas.microsoft.com/office/drawing/2014/main" id="{00000000-0008-0000-1000-00004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394</xdr:row>
      <xdr:rowOff>28440</xdr:rowOff>
    </xdr:from>
    <xdr:to>
      <xdr:col>7</xdr:col>
      <xdr:colOff>-363960</xdr:colOff>
      <xdr:row>395</xdr:row>
      <xdr:rowOff>0</xdr:rowOff>
    </xdr:to>
    <xdr:sp macro="" textlink="">
      <xdr:nvSpPr>
        <xdr:cNvPr id="1872" name="Option Button 1871">
          <a:extLst>
            <a:ext uri="{FF2B5EF4-FFF2-40B4-BE49-F238E27FC236}">
              <a16:creationId xmlns:a16="http://schemas.microsoft.com/office/drawing/2014/main" id="{00000000-0008-0000-1000-00005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3" name="Option Button 1872">
          <a:extLst>
            <a:ext uri="{FF2B5EF4-FFF2-40B4-BE49-F238E27FC236}">
              <a16:creationId xmlns:a16="http://schemas.microsoft.com/office/drawing/2014/main" id="{00000000-0008-0000-1000-00005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4" name="Option Button 1873">
          <a:extLst>
            <a:ext uri="{FF2B5EF4-FFF2-40B4-BE49-F238E27FC236}">
              <a16:creationId xmlns:a16="http://schemas.microsoft.com/office/drawing/2014/main" id="{00000000-0008-0000-1000-00005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5" name="Option Button 1874">
          <a:extLst>
            <a:ext uri="{FF2B5EF4-FFF2-40B4-BE49-F238E27FC236}">
              <a16:creationId xmlns:a16="http://schemas.microsoft.com/office/drawing/2014/main" id="{00000000-0008-0000-1000-00005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6" name="Group Box 1875" descr="Group Box 5">
          <a:extLst>
            <a:ext uri="{FF2B5EF4-FFF2-40B4-BE49-F238E27FC236}">
              <a16:creationId xmlns:a16="http://schemas.microsoft.com/office/drawing/2014/main" id="{00000000-0008-0000-1000-00005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395</xdr:row>
      <xdr:rowOff>28440</xdr:rowOff>
    </xdr:from>
    <xdr:to>
      <xdr:col>7</xdr:col>
      <xdr:colOff>-363960</xdr:colOff>
      <xdr:row>396</xdr:row>
      <xdr:rowOff>0</xdr:rowOff>
    </xdr:to>
    <xdr:sp macro="" textlink="">
      <xdr:nvSpPr>
        <xdr:cNvPr id="1877" name="Option Button 1876">
          <a:extLst>
            <a:ext uri="{FF2B5EF4-FFF2-40B4-BE49-F238E27FC236}">
              <a16:creationId xmlns:a16="http://schemas.microsoft.com/office/drawing/2014/main" id="{00000000-0008-0000-1000-00005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8" name="Option Button 1877">
          <a:extLst>
            <a:ext uri="{FF2B5EF4-FFF2-40B4-BE49-F238E27FC236}">
              <a16:creationId xmlns:a16="http://schemas.microsoft.com/office/drawing/2014/main" id="{00000000-0008-0000-1000-00005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79" name="Option Button 1878">
          <a:extLst>
            <a:ext uri="{FF2B5EF4-FFF2-40B4-BE49-F238E27FC236}">
              <a16:creationId xmlns:a16="http://schemas.microsoft.com/office/drawing/2014/main" id="{00000000-0008-0000-1000-00005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0" name="Option Button 1879">
          <a:extLst>
            <a:ext uri="{FF2B5EF4-FFF2-40B4-BE49-F238E27FC236}">
              <a16:creationId xmlns:a16="http://schemas.microsoft.com/office/drawing/2014/main" id="{00000000-0008-0000-1000-00005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1" name="Group Box 1880" descr="Group Box 5">
          <a:extLst>
            <a:ext uri="{FF2B5EF4-FFF2-40B4-BE49-F238E27FC236}">
              <a16:creationId xmlns:a16="http://schemas.microsoft.com/office/drawing/2014/main" id="{00000000-0008-0000-1000-00005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396</xdr:row>
      <xdr:rowOff>28440</xdr:rowOff>
    </xdr:from>
    <xdr:to>
      <xdr:col>7</xdr:col>
      <xdr:colOff>-363960</xdr:colOff>
      <xdr:row>397</xdr:row>
      <xdr:rowOff>0</xdr:rowOff>
    </xdr:to>
    <xdr:sp macro="" textlink="">
      <xdr:nvSpPr>
        <xdr:cNvPr id="1882" name="Option Button 1881">
          <a:extLst>
            <a:ext uri="{FF2B5EF4-FFF2-40B4-BE49-F238E27FC236}">
              <a16:creationId xmlns:a16="http://schemas.microsoft.com/office/drawing/2014/main" id="{00000000-0008-0000-1000-00005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3" name="Option Button 1882">
          <a:extLst>
            <a:ext uri="{FF2B5EF4-FFF2-40B4-BE49-F238E27FC236}">
              <a16:creationId xmlns:a16="http://schemas.microsoft.com/office/drawing/2014/main" id="{00000000-0008-0000-1000-00005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4" name="Option Button 1883">
          <a:extLst>
            <a:ext uri="{FF2B5EF4-FFF2-40B4-BE49-F238E27FC236}">
              <a16:creationId xmlns:a16="http://schemas.microsoft.com/office/drawing/2014/main" id="{00000000-0008-0000-1000-00005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5" name="Option Button 1884">
          <a:extLst>
            <a:ext uri="{FF2B5EF4-FFF2-40B4-BE49-F238E27FC236}">
              <a16:creationId xmlns:a16="http://schemas.microsoft.com/office/drawing/2014/main" id="{00000000-0008-0000-1000-00005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6" name="Group Box 1885" descr="Group Box 5">
          <a:extLst>
            <a:ext uri="{FF2B5EF4-FFF2-40B4-BE49-F238E27FC236}">
              <a16:creationId xmlns:a16="http://schemas.microsoft.com/office/drawing/2014/main" id="{00000000-0008-0000-1000-00005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397</xdr:row>
      <xdr:rowOff>28440</xdr:rowOff>
    </xdr:from>
    <xdr:to>
      <xdr:col>7</xdr:col>
      <xdr:colOff>-363960</xdr:colOff>
      <xdr:row>398</xdr:row>
      <xdr:rowOff>0</xdr:rowOff>
    </xdr:to>
    <xdr:sp macro="" textlink="">
      <xdr:nvSpPr>
        <xdr:cNvPr id="1887" name="Option Button 1886">
          <a:extLst>
            <a:ext uri="{FF2B5EF4-FFF2-40B4-BE49-F238E27FC236}">
              <a16:creationId xmlns:a16="http://schemas.microsoft.com/office/drawing/2014/main" id="{00000000-0008-0000-1000-00005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8" name="Option Button 1887">
          <a:extLst>
            <a:ext uri="{FF2B5EF4-FFF2-40B4-BE49-F238E27FC236}">
              <a16:creationId xmlns:a16="http://schemas.microsoft.com/office/drawing/2014/main" id="{00000000-0008-0000-1000-00006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89" name="Option Button 1888">
          <a:extLst>
            <a:ext uri="{FF2B5EF4-FFF2-40B4-BE49-F238E27FC236}">
              <a16:creationId xmlns:a16="http://schemas.microsoft.com/office/drawing/2014/main" id="{00000000-0008-0000-1000-00006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0" name="Option Button 1889">
          <a:extLst>
            <a:ext uri="{FF2B5EF4-FFF2-40B4-BE49-F238E27FC236}">
              <a16:creationId xmlns:a16="http://schemas.microsoft.com/office/drawing/2014/main" id="{00000000-0008-0000-1000-00006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1" name="Group Box 1890" descr="Group Box 5">
          <a:extLst>
            <a:ext uri="{FF2B5EF4-FFF2-40B4-BE49-F238E27FC236}">
              <a16:creationId xmlns:a16="http://schemas.microsoft.com/office/drawing/2014/main" id="{00000000-0008-0000-1000-00006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398</xdr:row>
      <xdr:rowOff>28440</xdr:rowOff>
    </xdr:from>
    <xdr:to>
      <xdr:col>7</xdr:col>
      <xdr:colOff>-363960</xdr:colOff>
      <xdr:row>399</xdr:row>
      <xdr:rowOff>0</xdr:rowOff>
    </xdr:to>
    <xdr:sp macro="" textlink="">
      <xdr:nvSpPr>
        <xdr:cNvPr id="1892" name="Option Button 1891">
          <a:extLst>
            <a:ext uri="{FF2B5EF4-FFF2-40B4-BE49-F238E27FC236}">
              <a16:creationId xmlns:a16="http://schemas.microsoft.com/office/drawing/2014/main" id="{00000000-0008-0000-1000-00006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3" name="Option Button 1892">
          <a:extLst>
            <a:ext uri="{FF2B5EF4-FFF2-40B4-BE49-F238E27FC236}">
              <a16:creationId xmlns:a16="http://schemas.microsoft.com/office/drawing/2014/main" id="{00000000-0008-0000-1000-00006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4" name="Option Button 1893">
          <a:extLst>
            <a:ext uri="{FF2B5EF4-FFF2-40B4-BE49-F238E27FC236}">
              <a16:creationId xmlns:a16="http://schemas.microsoft.com/office/drawing/2014/main" id="{00000000-0008-0000-1000-00006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5" name="Option Button 1894">
          <a:extLst>
            <a:ext uri="{FF2B5EF4-FFF2-40B4-BE49-F238E27FC236}">
              <a16:creationId xmlns:a16="http://schemas.microsoft.com/office/drawing/2014/main" id="{00000000-0008-0000-1000-00006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6" name="Group Box 1895" descr="Group Box 5">
          <a:extLst>
            <a:ext uri="{FF2B5EF4-FFF2-40B4-BE49-F238E27FC236}">
              <a16:creationId xmlns:a16="http://schemas.microsoft.com/office/drawing/2014/main" id="{00000000-0008-0000-1000-00006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399</xdr:row>
      <xdr:rowOff>28440</xdr:rowOff>
    </xdr:from>
    <xdr:to>
      <xdr:col>7</xdr:col>
      <xdr:colOff>-363960</xdr:colOff>
      <xdr:row>400</xdr:row>
      <xdr:rowOff>0</xdr:rowOff>
    </xdr:to>
    <xdr:sp macro="" textlink="">
      <xdr:nvSpPr>
        <xdr:cNvPr id="1897" name="Option Button 1896">
          <a:extLst>
            <a:ext uri="{FF2B5EF4-FFF2-40B4-BE49-F238E27FC236}">
              <a16:creationId xmlns:a16="http://schemas.microsoft.com/office/drawing/2014/main" id="{00000000-0008-0000-1000-00006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8" name="Option Button 1897">
          <a:extLst>
            <a:ext uri="{FF2B5EF4-FFF2-40B4-BE49-F238E27FC236}">
              <a16:creationId xmlns:a16="http://schemas.microsoft.com/office/drawing/2014/main" id="{00000000-0008-0000-1000-00006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899" name="Option Button 1898">
          <a:extLst>
            <a:ext uri="{FF2B5EF4-FFF2-40B4-BE49-F238E27FC236}">
              <a16:creationId xmlns:a16="http://schemas.microsoft.com/office/drawing/2014/main" id="{00000000-0008-0000-1000-00006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0" name="Option Button 1899">
          <a:extLst>
            <a:ext uri="{FF2B5EF4-FFF2-40B4-BE49-F238E27FC236}">
              <a16:creationId xmlns:a16="http://schemas.microsoft.com/office/drawing/2014/main" id="{00000000-0008-0000-1000-00006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1" name="Group Box 1900" descr="Group Box 5">
          <a:extLst>
            <a:ext uri="{FF2B5EF4-FFF2-40B4-BE49-F238E27FC236}">
              <a16:creationId xmlns:a16="http://schemas.microsoft.com/office/drawing/2014/main" id="{00000000-0008-0000-1000-00006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400</xdr:row>
      <xdr:rowOff>28440</xdr:rowOff>
    </xdr:from>
    <xdr:to>
      <xdr:col>7</xdr:col>
      <xdr:colOff>-363960</xdr:colOff>
      <xdr:row>401</xdr:row>
      <xdr:rowOff>0</xdr:rowOff>
    </xdr:to>
    <xdr:sp macro="" textlink="">
      <xdr:nvSpPr>
        <xdr:cNvPr id="1902" name="Option Button 1901">
          <a:extLst>
            <a:ext uri="{FF2B5EF4-FFF2-40B4-BE49-F238E27FC236}">
              <a16:creationId xmlns:a16="http://schemas.microsoft.com/office/drawing/2014/main" id="{00000000-0008-0000-1000-00006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3" name="Option Button 1902">
          <a:extLst>
            <a:ext uri="{FF2B5EF4-FFF2-40B4-BE49-F238E27FC236}">
              <a16:creationId xmlns:a16="http://schemas.microsoft.com/office/drawing/2014/main" id="{00000000-0008-0000-1000-00006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4" name="Option Button 1903">
          <a:extLst>
            <a:ext uri="{FF2B5EF4-FFF2-40B4-BE49-F238E27FC236}">
              <a16:creationId xmlns:a16="http://schemas.microsoft.com/office/drawing/2014/main" id="{00000000-0008-0000-1000-00007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5" name="Option Button 1904">
          <a:extLst>
            <a:ext uri="{FF2B5EF4-FFF2-40B4-BE49-F238E27FC236}">
              <a16:creationId xmlns:a16="http://schemas.microsoft.com/office/drawing/2014/main" id="{00000000-0008-0000-1000-00007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6" name="Group Box 1905" descr="Group Box 5">
          <a:extLst>
            <a:ext uri="{FF2B5EF4-FFF2-40B4-BE49-F238E27FC236}">
              <a16:creationId xmlns:a16="http://schemas.microsoft.com/office/drawing/2014/main" id="{00000000-0008-0000-1000-00007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401</xdr:row>
      <xdr:rowOff>28440</xdr:rowOff>
    </xdr:from>
    <xdr:to>
      <xdr:col>7</xdr:col>
      <xdr:colOff>-363960</xdr:colOff>
      <xdr:row>402</xdr:row>
      <xdr:rowOff>0</xdr:rowOff>
    </xdr:to>
    <xdr:sp macro="" textlink="">
      <xdr:nvSpPr>
        <xdr:cNvPr id="1907" name="Option Button 1906">
          <a:extLst>
            <a:ext uri="{FF2B5EF4-FFF2-40B4-BE49-F238E27FC236}">
              <a16:creationId xmlns:a16="http://schemas.microsoft.com/office/drawing/2014/main" id="{00000000-0008-0000-1000-00007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8" name="Option Button 1907">
          <a:extLst>
            <a:ext uri="{FF2B5EF4-FFF2-40B4-BE49-F238E27FC236}">
              <a16:creationId xmlns:a16="http://schemas.microsoft.com/office/drawing/2014/main" id="{00000000-0008-0000-1000-00007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09" name="Option Button 1908">
          <a:extLst>
            <a:ext uri="{FF2B5EF4-FFF2-40B4-BE49-F238E27FC236}">
              <a16:creationId xmlns:a16="http://schemas.microsoft.com/office/drawing/2014/main" id="{00000000-0008-0000-1000-00007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0" name="Option Button 1909">
          <a:extLst>
            <a:ext uri="{FF2B5EF4-FFF2-40B4-BE49-F238E27FC236}">
              <a16:creationId xmlns:a16="http://schemas.microsoft.com/office/drawing/2014/main" id="{00000000-0008-0000-1000-00007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1" name="Group Box 1910" descr="Group Box 5">
          <a:extLst>
            <a:ext uri="{FF2B5EF4-FFF2-40B4-BE49-F238E27FC236}">
              <a16:creationId xmlns:a16="http://schemas.microsoft.com/office/drawing/2014/main" id="{00000000-0008-0000-1000-00007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402</xdr:row>
      <xdr:rowOff>28440</xdr:rowOff>
    </xdr:from>
    <xdr:to>
      <xdr:col>7</xdr:col>
      <xdr:colOff>-363960</xdr:colOff>
      <xdr:row>403</xdr:row>
      <xdr:rowOff>0</xdr:rowOff>
    </xdr:to>
    <xdr:sp macro="" textlink="">
      <xdr:nvSpPr>
        <xdr:cNvPr id="1912" name="Option Button 1911">
          <a:extLst>
            <a:ext uri="{FF2B5EF4-FFF2-40B4-BE49-F238E27FC236}">
              <a16:creationId xmlns:a16="http://schemas.microsoft.com/office/drawing/2014/main" id="{00000000-0008-0000-1000-00007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3" name="Option Button 1912">
          <a:extLst>
            <a:ext uri="{FF2B5EF4-FFF2-40B4-BE49-F238E27FC236}">
              <a16:creationId xmlns:a16="http://schemas.microsoft.com/office/drawing/2014/main" id="{00000000-0008-0000-1000-00007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4" name="Option Button 1913">
          <a:extLst>
            <a:ext uri="{FF2B5EF4-FFF2-40B4-BE49-F238E27FC236}">
              <a16:creationId xmlns:a16="http://schemas.microsoft.com/office/drawing/2014/main" id="{00000000-0008-0000-1000-00007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5" name="Option Button 1914">
          <a:extLst>
            <a:ext uri="{FF2B5EF4-FFF2-40B4-BE49-F238E27FC236}">
              <a16:creationId xmlns:a16="http://schemas.microsoft.com/office/drawing/2014/main" id="{00000000-0008-0000-1000-00007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6" name="Group Box 1915" descr="Group Box 5">
          <a:extLst>
            <a:ext uri="{FF2B5EF4-FFF2-40B4-BE49-F238E27FC236}">
              <a16:creationId xmlns:a16="http://schemas.microsoft.com/office/drawing/2014/main" id="{00000000-0008-0000-1000-00007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403</xdr:row>
      <xdr:rowOff>28440</xdr:rowOff>
    </xdr:from>
    <xdr:to>
      <xdr:col>7</xdr:col>
      <xdr:colOff>-363960</xdr:colOff>
      <xdr:row>404</xdr:row>
      <xdr:rowOff>0</xdr:rowOff>
    </xdr:to>
    <xdr:sp macro="" textlink="">
      <xdr:nvSpPr>
        <xdr:cNvPr id="1917" name="Option Button 1916">
          <a:extLst>
            <a:ext uri="{FF2B5EF4-FFF2-40B4-BE49-F238E27FC236}">
              <a16:creationId xmlns:a16="http://schemas.microsoft.com/office/drawing/2014/main" id="{00000000-0008-0000-1000-00007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8" name="Option Button 1917">
          <a:extLst>
            <a:ext uri="{FF2B5EF4-FFF2-40B4-BE49-F238E27FC236}">
              <a16:creationId xmlns:a16="http://schemas.microsoft.com/office/drawing/2014/main" id="{00000000-0008-0000-1000-00007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19" name="Option Button 1918">
          <a:extLst>
            <a:ext uri="{FF2B5EF4-FFF2-40B4-BE49-F238E27FC236}">
              <a16:creationId xmlns:a16="http://schemas.microsoft.com/office/drawing/2014/main" id="{00000000-0008-0000-1000-00007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0" name="Option Button 1919">
          <a:extLst>
            <a:ext uri="{FF2B5EF4-FFF2-40B4-BE49-F238E27FC236}">
              <a16:creationId xmlns:a16="http://schemas.microsoft.com/office/drawing/2014/main" id="{00000000-0008-0000-1000-00008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1" name="Group Box 1920" descr="Group Box 5">
          <a:extLst>
            <a:ext uri="{FF2B5EF4-FFF2-40B4-BE49-F238E27FC236}">
              <a16:creationId xmlns:a16="http://schemas.microsoft.com/office/drawing/2014/main" id="{00000000-0008-0000-1000-00008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404</xdr:row>
      <xdr:rowOff>28440</xdr:rowOff>
    </xdr:from>
    <xdr:to>
      <xdr:col>7</xdr:col>
      <xdr:colOff>-363960</xdr:colOff>
      <xdr:row>405</xdr:row>
      <xdr:rowOff>0</xdr:rowOff>
    </xdr:to>
    <xdr:sp macro="" textlink="">
      <xdr:nvSpPr>
        <xdr:cNvPr id="1922" name="Option Button 1921">
          <a:extLst>
            <a:ext uri="{FF2B5EF4-FFF2-40B4-BE49-F238E27FC236}">
              <a16:creationId xmlns:a16="http://schemas.microsoft.com/office/drawing/2014/main" id="{00000000-0008-0000-1000-00008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3" name="Option Button 1922">
          <a:extLst>
            <a:ext uri="{FF2B5EF4-FFF2-40B4-BE49-F238E27FC236}">
              <a16:creationId xmlns:a16="http://schemas.microsoft.com/office/drawing/2014/main" id="{00000000-0008-0000-1000-00008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4" name="Option Button 1923">
          <a:extLst>
            <a:ext uri="{FF2B5EF4-FFF2-40B4-BE49-F238E27FC236}">
              <a16:creationId xmlns:a16="http://schemas.microsoft.com/office/drawing/2014/main" id="{00000000-0008-0000-1000-00008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5" name="Option Button 1924">
          <a:extLst>
            <a:ext uri="{FF2B5EF4-FFF2-40B4-BE49-F238E27FC236}">
              <a16:creationId xmlns:a16="http://schemas.microsoft.com/office/drawing/2014/main" id="{00000000-0008-0000-1000-00008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6" name="Group Box 1925" descr="Group Box 5">
          <a:extLst>
            <a:ext uri="{FF2B5EF4-FFF2-40B4-BE49-F238E27FC236}">
              <a16:creationId xmlns:a16="http://schemas.microsoft.com/office/drawing/2014/main" id="{00000000-0008-0000-1000-00008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405</xdr:row>
      <xdr:rowOff>28440</xdr:rowOff>
    </xdr:from>
    <xdr:to>
      <xdr:col>7</xdr:col>
      <xdr:colOff>-363960</xdr:colOff>
      <xdr:row>406</xdr:row>
      <xdr:rowOff>0</xdr:rowOff>
    </xdr:to>
    <xdr:sp macro="" textlink="">
      <xdr:nvSpPr>
        <xdr:cNvPr id="1927" name="Option Button 1926">
          <a:extLst>
            <a:ext uri="{FF2B5EF4-FFF2-40B4-BE49-F238E27FC236}">
              <a16:creationId xmlns:a16="http://schemas.microsoft.com/office/drawing/2014/main" id="{00000000-0008-0000-1000-00008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8" name="Option Button 1927">
          <a:extLst>
            <a:ext uri="{FF2B5EF4-FFF2-40B4-BE49-F238E27FC236}">
              <a16:creationId xmlns:a16="http://schemas.microsoft.com/office/drawing/2014/main" id="{00000000-0008-0000-1000-00008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29" name="Option Button 1928">
          <a:extLst>
            <a:ext uri="{FF2B5EF4-FFF2-40B4-BE49-F238E27FC236}">
              <a16:creationId xmlns:a16="http://schemas.microsoft.com/office/drawing/2014/main" id="{00000000-0008-0000-1000-00008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0" name="Option Button 1929">
          <a:extLst>
            <a:ext uri="{FF2B5EF4-FFF2-40B4-BE49-F238E27FC236}">
              <a16:creationId xmlns:a16="http://schemas.microsoft.com/office/drawing/2014/main" id="{00000000-0008-0000-1000-00008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1" name="Group Box 1930" descr="Group Box 5">
          <a:extLst>
            <a:ext uri="{FF2B5EF4-FFF2-40B4-BE49-F238E27FC236}">
              <a16:creationId xmlns:a16="http://schemas.microsoft.com/office/drawing/2014/main" id="{00000000-0008-0000-1000-00008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406</xdr:row>
      <xdr:rowOff>28440</xdr:rowOff>
    </xdr:from>
    <xdr:to>
      <xdr:col>7</xdr:col>
      <xdr:colOff>-363960</xdr:colOff>
      <xdr:row>407</xdr:row>
      <xdr:rowOff>0</xdr:rowOff>
    </xdr:to>
    <xdr:sp macro="" textlink="">
      <xdr:nvSpPr>
        <xdr:cNvPr id="1932" name="Option Button 1931">
          <a:extLst>
            <a:ext uri="{FF2B5EF4-FFF2-40B4-BE49-F238E27FC236}">
              <a16:creationId xmlns:a16="http://schemas.microsoft.com/office/drawing/2014/main" id="{00000000-0008-0000-1000-00008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3" name="Option Button 1932">
          <a:extLst>
            <a:ext uri="{FF2B5EF4-FFF2-40B4-BE49-F238E27FC236}">
              <a16:creationId xmlns:a16="http://schemas.microsoft.com/office/drawing/2014/main" id="{00000000-0008-0000-1000-00008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4" name="Option Button 1933">
          <a:extLst>
            <a:ext uri="{FF2B5EF4-FFF2-40B4-BE49-F238E27FC236}">
              <a16:creationId xmlns:a16="http://schemas.microsoft.com/office/drawing/2014/main" id="{00000000-0008-0000-1000-00008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5" name="Option Button 1934">
          <a:extLst>
            <a:ext uri="{FF2B5EF4-FFF2-40B4-BE49-F238E27FC236}">
              <a16:creationId xmlns:a16="http://schemas.microsoft.com/office/drawing/2014/main" id="{00000000-0008-0000-1000-00008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6" name="Group Box 1935" descr="Group Box 5">
          <a:extLst>
            <a:ext uri="{FF2B5EF4-FFF2-40B4-BE49-F238E27FC236}">
              <a16:creationId xmlns:a16="http://schemas.microsoft.com/office/drawing/2014/main" id="{00000000-0008-0000-1000-00009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407</xdr:row>
      <xdr:rowOff>28440</xdr:rowOff>
    </xdr:from>
    <xdr:to>
      <xdr:col>7</xdr:col>
      <xdr:colOff>-363960</xdr:colOff>
      <xdr:row>408</xdr:row>
      <xdr:rowOff>0</xdr:rowOff>
    </xdr:to>
    <xdr:sp macro="" textlink="">
      <xdr:nvSpPr>
        <xdr:cNvPr id="1937" name="Option Button 1936">
          <a:extLst>
            <a:ext uri="{FF2B5EF4-FFF2-40B4-BE49-F238E27FC236}">
              <a16:creationId xmlns:a16="http://schemas.microsoft.com/office/drawing/2014/main" id="{00000000-0008-0000-1000-00009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8" name="Option Button 1937">
          <a:extLst>
            <a:ext uri="{FF2B5EF4-FFF2-40B4-BE49-F238E27FC236}">
              <a16:creationId xmlns:a16="http://schemas.microsoft.com/office/drawing/2014/main" id="{00000000-0008-0000-1000-00009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39" name="Option Button 1938">
          <a:extLst>
            <a:ext uri="{FF2B5EF4-FFF2-40B4-BE49-F238E27FC236}">
              <a16:creationId xmlns:a16="http://schemas.microsoft.com/office/drawing/2014/main" id="{00000000-0008-0000-1000-00009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0" name="Option Button 1939">
          <a:extLst>
            <a:ext uri="{FF2B5EF4-FFF2-40B4-BE49-F238E27FC236}">
              <a16:creationId xmlns:a16="http://schemas.microsoft.com/office/drawing/2014/main" id="{00000000-0008-0000-1000-00009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1" name="Group Box 1940" descr="Group Box 5">
          <a:extLst>
            <a:ext uri="{FF2B5EF4-FFF2-40B4-BE49-F238E27FC236}">
              <a16:creationId xmlns:a16="http://schemas.microsoft.com/office/drawing/2014/main" id="{00000000-0008-0000-1000-00009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408</xdr:row>
      <xdr:rowOff>28440</xdr:rowOff>
    </xdr:from>
    <xdr:to>
      <xdr:col>7</xdr:col>
      <xdr:colOff>-363960</xdr:colOff>
      <xdr:row>409</xdr:row>
      <xdr:rowOff>0</xdr:rowOff>
    </xdr:to>
    <xdr:sp macro="" textlink="">
      <xdr:nvSpPr>
        <xdr:cNvPr id="1942" name="Option Button 1941">
          <a:extLst>
            <a:ext uri="{FF2B5EF4-FFF2-40B4-BE49-F238E27FC236}">
              <a16:creationId xmlns:a16="http://schemas.microsoft.com/office/drawing/2014/main" id="{00000000-0008-0000-1000-00009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3" name="Option Button 1942">
          <a:extLst>
            <a:ext uri="{FF2B5EF4-FFF2-40B4-BE49-F238E27FC236}">
              <a16:creationId xmlns:a16="http://schemas.microsoft.com/office/drawing/2014/main" id="{00000000-0008-0000-1000-00009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4" name="Option Button 1943">
          <a:extLst>
            <a:ext uri="{FF2B5EF4-FFF2-40B4-BE49-F238E27FC236}">
              <a16:creationId xmlns:a16="http://schemas.microsoft.com/office/drawing/2014/main" id="{00000000-0008-0000-1000-00009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5" name="Option Button 1944">
          <a:extLst>
            <a:ext uri="{FF2B5EF4-FFF2-40B4-BE49-F238E27FC236}">
              <a16:creationId xmlns:a16="http://schemas.microsoft.com/office/drawing/2014/main" id="{00000000-0008-0000-1000-00009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6" name="Group Box 1945" descr="Group Box 5">
          <a:extLst>
            <a:ext uri="{FF2B5EF4-FFF2-40B4-BE49-F238E27FC236}">
              <a16:creationId xmlns:a16="http://schemas.microsoft.com/office/drawing/2014/main" id="{00000000-0008-0000-1000-00009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409</xdr:row>
      <xdr:rowOff>28440</xdr:rowOff>
    </xdr:from>
    <xdr:to>
      <xdr:col>7</xdr:col>
      <xdr:colOff>-363960</xdr:colOff>
      <xdr:row>410</xdr:row>
      <xdr:rowOff>0</xdr:rowOff>
    </xdr:to>
    <xdr:sp macro="" textlink="">
      <xdr:nvSpPr>
        <xdr:cNvPr id="1947" name="Option Button 1946">
          <a:extLst>
            <a:ext uri="{FF2B5EF4-FFF2-40B4-BE49-F238E27FC236}">
              <a16:creationId xmlns:a16="http://schemas.microsoft.com/office/drawing/2014/main" id="{00000000-0008-0000-1000-00009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8" name="Option Button 1947">
          <a:extLst>
            <a:ext uri="{FF2B5EF4-FFF2-40B4-BE49-F238E27FC236}">
              <a16:creationId xmlns:a16="http://schemas.microsoft.com/office/drawing/2014/main" id="{00000000-0008-0000-1000-00009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49" name="Option Button 1948">
          <a:extLst>
            <a:ext uri="{FF2B5EF4-FFF2-40B4-BE49-F238E27FC236}">
              <a16:creationId xmlns:a16="http://schemas.microsoft.com/office/drawing/2014/main" id="{00000000-0008-0000-1000-00009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0" name="Option Button 1949">
          <a:extLst>
            <a:ext uri="{FF2B5EF4-FFF2-40B4-BE49-F238E27FC236}">
              <a16:creationId xmlns:a16="http://schemas.microsoft.com/office/drawing/2014/main" id="{00000000-0008-0000-1000-00009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1" name="Group Box 1950" descr="Group Box 5">
          <a:extLst>
            <a:ext uri="{FF2B5EF4-FFF2-40B4-BE49-F238E27FC236}">
              <a16:creationId xmlns:a16="http://schemas.microsoft.com/office/drawing/2014/main" id="{00000000-0008-0000-1000-00009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410</xdr:row>
      <xdr:rowOff>28440</xdr:rowOff>
    </xdr:from>
    <xdr:to>
      <xdr:col>7</xdr:col>
      <xdr:colOff>-363960</xdr:colOff>
      <xdr:row>411</xdr:row>
      <xdr:rowOff>0</xdr:rowOff>
    </xdr:to>
    <xdr:sp macro="" textlink="">
      <xdr:nvSpPr>
        <xdr:cNvPr id="1952" name="Option Button 1951">
          <a:extLst>
            <a:ext uri="{FF2B5EF4-FFF2-40B4-BE49-F238E27FC236}">
              <a16:creationId xmlns:a16="http://schemas.microsoft.com/office/drawing/2014/main" id="{00000000-0008-0000-1000-0000A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3" name="Option Button 1952">
          <a:extLst>
            <a:ext uri="{FF2B5EF4-FFF2-40B4-BE49-F238E27FC236}">
              <a16:creationId xmlns:a16="http://schemas.microsoft.com/office/drawing/2014/main" id="{00000000-0008-0000-1000-0000A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4" name="Option Button 1953">
          <a:extLst>
            <a:ext uri="{FF2B5EF4-FFF2-40B4-BE49-F238E27FC236}">
              <a16:creationId xmlns:a16="http://schemas.microsoft.com/office/drawing/2014/main" id="{00000000-0008-0000-1000-0000A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5" name="Option Button 1954">
          <a:extLst>
            <a:ext uri="{FF2B5EF4-FFF2-40B4-BE49-F238E27FC236}">
              <a16:creationId xmlns:a16="http://schemas.microsoft.com/office/drawing/2014/main" id="{00000000-0008-0000-1000-0000A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6" name="Group Box 1955" descr="Group Box 5">
          <a:extLst>
            <a:ext uri="{FF2B5EF4-FFF2-40B4-BE49-F238E27FC236}">
              <a16:creationId xmlns:a16="http://schemas.microsoft.com/office/drawing/2014/main" id="{00000000-0008-0000-1000-0000A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411</xdr:row>
      <xdr:rowOff>28440</xdr:rowOff>
    </xdr:from>
    <xdr:to>
      <xdr:col>7</xdr:col>
      <xdr:colOff>-363960</xdr:colOff>
      <xdr:row>412</xdr:row>
      <xdr:rowOff>0</xdr:rowOff>
    </xdr:to>
    <xdr:sp macro="" textlink="">
      <xdr:nvSpPr>
        <xdr:cNvPr id="1957" name="Option Button 1956">
          <a:extLst>
            <a:ext uri="{FF2B5EF4-FFF2-40B4-BE49-F238E27FC236}">
              <a16:creationId xmlns:a16="http://schemas.microsoft.com/office/drawing/2014/main" id="{00000000-0008-0000-1000-0000A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8" name="Option Button 1957">
          <a:extLst>
            <a:ext uri="{FF2B5EF4-FFF2-40B4-BE49-F238E27FC236}">
              <a16:creationId xmlns:a16="http://schemas.microsoft.com/office/drawing/2014/main" id="{00000000-0008-0000-1000-0000A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59" name="Option Button 1958">
          <a:extLst>
            <a:ext uri="{FF2B5EF4-FFF2-40B4-BE49-F238E27FC236}">
              <a16:creationId xmlns:a16="http://schemas.microsoft.com/office/drawing/2014/main" id="{00000000-0008-0000-1000-0000A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0" name="Option Button 1959">
          <a:extLst>
            <a:ext uri="{FF2B5EF4-FFF2-40B4-BE49-F238E27FC236}">
              <a16:creationId xmlns:a16="http://schemas.microsoft.com/office/drawing/2014/main" id="{00000000-0008-0000-1000-0000A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1" name="Group Box 1960" descr="Group Box 5">
          <a:extLst>
            <a:ext uri="{FF2B5EF4-FFF2-40B4-BE49-F238E27FC236}">
              <a16:creationId xmlns:a16="http://schemas.microsoft.com/office/drawing/2014/main" id="{00000000-0008-0000-1000-0000A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412</xdr:row>
      <xdr:rowOff>28440</xdr:rowOff>
    </xdr:from>
    <xdr:to>
      <xdr:col>7</xdr:col>
      <xdr:colOff>-363960</xdr:colOff>
      <xdr:row>413</xdr:row>
      <xdr:rowOff>0</xdr:rowOff>
    </xdr:to>
    <xdr:sp macro="" textlink="">
      <xdr:nvSpPr>
        <xdr:cNvPr id="1962" name="Option Button 1961">
          <a:extLst>
            <a:ext uri="{FF2B5EF4-FFF2-40B4-BE49-F238E27FC236}">
              <a16:creationId xmlns:a16="http://schemas.microsoft.com/office/drawing/2014/main" id="{00000000-0008-0000-1000-0000A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3" name="Option Button 1962">
          <a:extLst>
            <a:ext uri="{FF2B5EF4-FFF2-40B4-BE49-F238E27FC236}">
              <a16:creationId xmlns:a16="http://schemas.microsoft.com/office/drawing/2014/main" id="{00000000-0008-0000-1000-0000A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4" name="Option Button 1963">
          <a:extLst>
            <a:ext uri="{FF2B5EF4-FFF2-40B4-BE49-F238E27FC236}">
              <a16:creationId xmlns:a16="http://schemas.microsoft.com/office/drawing/2014/main" id="{00000000-0008-0000-1000-0000A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5" name="Option Button 1964">
          <a:extLst>
            <a:ext uri="{FF2B5EF4-FFF2-40B4-BE49-F238E27FC236}">
              <a16:creationId xmlns:a16="http://schemas.microsoft.com/office/drawing/2014/main" id="{00000000-0008-0000-1000-0000A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6" name="Group Box 1965" descr="Group Box 5">
          <a:extLst>
            <a:ext uri="{FF2B5EF4-FFF2-40B4-BE49-F238E27FC236}">
              <a16:creationId xmlns:a16="http://schemas.microsoft.com/office/drawing/2014/main" id="{00000000-0008-0000-1000-0000A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413</xdr:row>
      <xdr:rowOff>28440</xdr:rowOff>
    </xdr:from>
    <xdr:to>
      <xdr:col>7</xdr:col>
      <xdr:colOff>-363960</xdr:colOff>
      <xdr:row>414</xdr:row>
      <xdr:rowOff>0</xdr:rowOff>
    </xdr:to>
    <xdr:sp macro="" textlink="">
      <xdr:nvSpPr>
        <xdr:cNvPr id="1967" name="Option Button 1966">
          <a:extLst>
            <a:ext uri="{FF2B5EF4-FFF2-40B4-BE49-F238E27FC236}">
              <a16:creationId xmlns:a16="http://schemas.microsoft.com/office/drawing/2014/main" id="{00000000-0008-0000-1000-0000A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8" name="Option Button 1967">
          <a:extLst>
            <a:ext uri="{FF2B5EF4-FFF2-40B4-BE49-F238E27FC236}">
              <a16:creationId xmlns:a16="http://schemas.microsoft.com/office/drawing/2014/main" id="{00000000-0008-0000-1000-0000B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69" name="Option Button 1968">
          <a:extLst>
            <a:ext uri="{FF2B5EF4-FFF2-40B4-BE49-F238E27FC236}">
              <a16:creationId xmlns:a16="http://schemas.microsoft.com/office/drawing/2014/main" id="{00000000-0008-0000-1000-0000B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0" name="Option Button 1969">
          <a:extLst>
            <a:ext uri="{FF2B5EF4-FFF2-40B4-BE49-F238E27FC236}">
              <a16:creationId xmlns:a16="http://schemas.microsoft.com/office/drawing/2014/main" id="{00000000-0008-0000-1000-0000B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1" name="Group Box 1970" descr="Group Box 5">
          <a:extLst>
            <a:ext uri="{FF2B5EF4-FFF2-40B4-BE49-F238E27FC236}">
              <a16:creationId xmlns:a16="http://schemas.microsoft.com/office/drawing/2014/main" id="{00000000-0008-0000-1000-0000B3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414</xdr:row>
      <xdr:rowOff>28440</xdr:rowOff>
    </xdr:from>
    <xdr:to>
      <xdr:col>7</xdr:col>
      <xdr:colOff>-363960</xdr:colOff>
      <xdr:row>415</xdr:row>
      <xdr:rowOff>0</xdr:rowOff>
    </xdr:to>
    <xdr:sp macro="" textlink="">
      <xdr:nvSpPr>
        <xdr:cNvPr id="1972" name="Option Button 1971">
          <a:extLst>
            <a:ext uri="{FF2B5EF4-FFF2-40B4-BE49-F238E27FC236}">
              <a16:creationId xmlns:a16="http://schemas.microsoft.com/office/drawing/2014/main" id="{00000000-0008-0000-1000-0000B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3" name="Option Button 1972">
          <a:extLst>
            <a:ext uri="{FF2B5EF4-FFF2-40B4-BE49-F238E27FC236}">
              <a16:creationId xmlns:a16="http://schemas.microsoft.com/office/drawing/2014/main" id="{00000000-0008-0000-1000-0000B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4" name="Option Button 1973">
          <a:extLst>
            <a:ext uri="{FF2B5EF4-FFF2-40B4-BE49-F238E27FC236}">
              <a16:creationId xmlns:a16="http://schemas.microsoft.com/office/drawing/2014/main" id="{00000000-0008-0000-1000-0000B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5" name="Option Button 1974">
          <a:extLst>
            <a:ext uri="{FF2B5EF4-FFF2-40B4-BE49-F238E27FC236}">
              <a16:creationId xmlns:a16="http://schemas.microsoft.com/office/drawing/2014/main" id="{00000000-0008-0000-1000-0000B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6" name="Group Box 1975" descr="Group Box 5">
          <a:extLst>
            <a:ext uri="{FF2B5EF4-FFF2-40B4-BE49-F238E27FC236}">
              <a16:creationId xmlns:a16="http://schemas.microsoft.com/office/drawing/2014/main" id="{00000000-0008-0000-1000-0000B8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415</xdr:row>
      <xdr:rowOff>28440</xdr:rowOff>
    </xdr:from>
    <xdr:to>
      <xdr:col>7</xdr:col>
      <xdr:colOff>-363960</xdr:colOff>
      <xdr:row>416</xdr:row>
      <xdr:rowOff>0</xdr:rowOff>
    </xdr:to>
    <xdr:sp macro="" textlink="">
      <xdr:nvSpPr>
        <xdr:cNvPr id="1977" name="Option Button 1976">
          <a:extLst>
            <a:ext uri="{FF2B5EF4-FFF2-40B4-BE49-F238E27FC236}">
              <a16:creationId xmlns:a16="http://schemas.microsoft.com/office/drawing/2014/main" id="{00000000-0008-0000-1000-0000B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8" name="Option Button 1977">
          <a:extLst>
            <a:ext uri="{FF2B5EF4-FFF2-40B4-BE49-F238E27FC236}">
              <a16:creationId xmlns:a16="http://schemas.microsoft.com/office/drawing/2014/main" id="{00000000-0008-0000-1000-0000B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79" name="Option Button 1978">
          <a:extLst>
            <a:ext uri="{FF2B5EF4-FFF2-40B4-BE49-F238E27FC236}">
              <a16:creationId xmlns:a16="http://schemas.microsoft.com/office/drawing/2014/main" id="{00000000-0008-0000-1000-0000B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0" name="Option Button 1979">
          <a:extLst>
            <a:ext uri="{FF2B5EF4-FFF2-40B4-BE49-F238E27FC236}">
              <a16:creationId xmlns:a16="http://schemas.microsoft.com/office/drawing/2014/main" id="{00000000-0008-0000-1000-0000B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1" name="Group Box 1980" descr="Group Box 5">
          <a:extLst>
            <a:ext uri="{FF2B5EF4-FFF2-40B4-BE49-F238E27FC236}">
              <a16:creationId xmlns:a16="http://schemas.microsoft.com/office/drawing/2014/main" id="{00000000-0008-0000-1000-0000BD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416</xdr:row>
      <xdr:rowOff>28440</xdr:rowOff>
    </xdr:from>
    <xdr:to>
      <xdr:col>7</xdr:col>
      <xdr:colOff>-363960</xdr:colOff>
      <xdr:row>417</xdr:row>
      <xdr:rowOff>0</xdr:rowOff>
    </xdr:to>
    <xdr:sp macro="" textlink="">
      <xdr:nvSpPr>
        <xdr:cNvPr id="1982" name="Option Button 1981">
          <a:extLst>
            <a:ext uri="{FF2B5EF4-FFF2-40B4-BE49-F238E27FC236}">
              <a16:creationId xmlns:a16="http://schemas.microsoft.com/office/drawing/2014/main" id="{00000000-0008-0000-1000-0000B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3" name="Option Button 1982">
          <a:extLst>
            <a:ext uri="{FF2B5EF4-FFF2-40B4-BE49-F238E27FC236}">
              <a16:creationId xmlns:a16="http://schemas.microsoft.com/office/drawing/2014/main" id="{00000000-0008-0000-1000-0000B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4" name="Option Button 1983">
          <a:extLst>
            <a:ext uri="{FF2B5EF4-FFF2-40B4-BE49-F238E27FC236}">
              <a16:creationId xmlns:a16="http://schemas.microsoft.com/office/drawing/2014/main" id="{00000000-0008-0000-1000-0000C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5" name="Option Button 1984">
          <a:extLst>
            <a:ext uri="{FF2B5EF4-FFF2-40B4-BE49-F238E27FC236}">
              <a16:creationId xmlns:a16="http://schemas.microsoft.com/office/drawing/2014/main" id="{00000000-0008-0000-1000-0000C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6" name="Group Box 1985" descr="Group Box 5">
          <a:extLst>
            <a:ext uri="{FF2B5EF4-FFF2-40B4-BE49-F238E27FC236}">
              <a16:creationId xmlns:a16="http://schemas.microsoft.com/office/drawing/2014/main" id="{00000000-0008-0000-1000-0000C2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417</xdr:row>
      <xdr:rowOff>28440</xdr:rowOff>
    </xdr:from>
    <xdr:to>
      <xdr:col>7</xdr:col>
      <xdr:colOff>-363960</xdr:colOff>
      <xdr:row>418</xdr:row>
      <xdr:rowOff>0</xdr:rowOff>
    </xdr:to>
    <xdr:sp macro="" textlink="">
      <xdr:nvSpPr>
        <xdr:cNvPr id="1987" name="Option Button 1986">
          <a:extLst>
            <a:ext uri="{FF2B5EF4-FFF2-40B4-BE49-F238E27FC236}">
              <a16:creationId xmlns:a16="http://schemas.microsoft.com/office/drawing/2014/main" id="{00000000-0008-0000-1000-0000C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8" name="Option Button 1987">
          <a:extLst>
            <a:ext uri="{FF2B5EF4-FFF2-40B4-BE49-F238E27FC236}">
              <a16:creationId xmlns:a16="http://schemas.microsoft.com/office/drawing/2014/main" id="{00000000-0008-0000-1000-0000C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89" name="Option Button 1988">
          <a:extLst>
            <a:ext uri="{FF2B5EF4-FFF2-40B4-BE49-F238E27FC236}">
              <a16:creationId xmlns:a16="http://schemas.microsoft.com/office/drawing/2014/main" id="{00000000-0008-0000-1000-0000C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0" name="Option Button 1989">
          <a:extLst>
            <a:ext uri="{FF2B5EF4-FFF2-40B4-BE49-F238E27FC236}">
              <a16:creationId xmlns:a16="http://schemas.microsoft.com/office/drawing/2014/main" id="{00000000-0008-0000-1000-0000C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1" name="Group Box 1990" descr="Group Box 5">
          <a:extLst>
            <a:ext uri="{FF2B5EF4-FFF2-40B4-BE49-F238E27FC236}">
              <a16:creationId xmlns:a16="http://schemas.microsoft.com/office/drawing/2014/main" id="{00000000-0008-0000-1000-0000C7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418</xdr:row>
      <xdr:rowOff>28440</xdr:rowOff>
    </xdr:from>
    <xdr:to>
      <xdr:col>7</xdr:col>
      <xdr:colOff>-363960</xdr:colOff>
      <xdr:row>419</xdr:row>
      <xdr:rowOff>0</xdr:rowOff>
    </xdr:to>
    <xdr:sp macro="" textlink="">
      <xdr:nvSpPr>
        <xdr:cNvPr id="1992" name="Option Button 1991">
          <a:extLst>
            <a:ext uri="{FF2B5EF4-FFF2-40B4-BE49-F238E27FC236}">
              <a16:creationId xmlns:a16="http://schemas.microsoft.com/office/drawing/2014/main" id="{00000000-0008-0000-1000-0000C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3" name="Option Button 1992">
          <a:extLst>
            <a:ext uri="{FF2B5EF4-FFF2-40B4-BE49-F238E27FC236}">
              <a16:creationId xmlns:a16="http://schemas.microsoft.com/office/drawing/2014/main" id="{00000000-0008-0000-1000-0000C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4" name="Option Button 1993">
          <a:extLst>
            <a:ext uri="{FF2B5EF4-FFF2-40B4-BE49-F238E27FC236}">
              <a16:creationId xmlns:a16="http://schemas.microsoft.com/office/drawing/2014/main" id="{00000000-0008-0000-1000-0000C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5" name="Option Button 1994">
          <a:extLst>
            <a:ext uri="{FF2B5EF4-FFF2-40B4-BE49-F238E27FC236}">
              <a16:creationId xmlns:a16="http://schemas.microsoft.com/office/drawing/2014/main" id="{00000000-0008-0000-1000-0000C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6" name="Group Box 1995" descr="Group Box 5">
          <a:extLst>
            <a:ext uri="{FF2B5EF4-FFF2-40B4-BE49-F238E27FC236}">
              <a16:creationId xmlns:a16="http://schemas.microsoft.com/office/drawing/2014/main" id="{00000000-0008-0000-1000-0000CC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419</xdr:row>
      <xdr:rowOff>28440</xdr:rowOff>
    </xdr:from>
    <xdr:to>
      <xdr:col>7</xdr:col>
      <xdr:colOff>-363960</xdr:colOff>
      <xdr:row>420</xdr:row>
      <xdr:rowOff>0</xdr:rowOff>
    </xdr:to>
    <xdr:sp macro="" textlink="">
      <xdr:nvSpPr>
        <xdr:cNvPr id="1997" name="Option Button 1996">
          <a:extLst>
            <a:ext uri="{FF2B5EF4-FFF2-40B4-BE49-F238E27FC236}">
              <a16:creationId xmlns:a16="http://schemas.microsoft.com/office/drawing/2014/main" id="{00000000-0008-0000-1000-0000C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8" name="Option Button 1997">
          <a:extLst>
            <a:ext uri="{FF2B5EF4-FFF2-40B4-BE49-F238E27FC236}">
              <a16:creationId xmlns:a16="http://schemas.microsoft.com/office/drawing/2014/main" id="{00000000-0008-0000-1000-0000C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999" name="Option Button 1998">
          <a:extLst>
            <a:ext uri="{FF2B5EF4-FFF2-40B4-BE49-F238E27FC236}">
              <a16:creationId xmlns:a16="http://schemas.microsoft.com/office/drawing/2014/main" id="{00000000-0008-0000-1000-0000C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0" name="Option Button 1999">
          <a:extLst>
            <a:ext uri="{FF2B5EF4-FFF2-40B4-BE49-F238E27FC236}">
              <a16:creationId xmlns:a16="http://schemas.microsoft.com/office/drawing/2014/main" id="{00000000-0008-0000-1000-0000D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1" name="Group Box 2000" descr="Group Box 5">
          <a:extLst>
            <a:ext uri="{FF2B5EF4-FFF2-40B4-BE49-F238E27FC236}">
              <a16:creationId xmlns:a16="http://schemas.microsoft.com/office/drawing/2014/main" id="{00000000-0008-0000-1000-0000D1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420</xdr:row>
      <xdr:rowOff>28440</xdr:rowOff>
    </xdr:from>
    <xdr:to>
      <xdr:col>7</xdr:col>
      <xdr:colOff>-363960</xdr:colOff>
      <xdr:row>421</xdr:row>
      <xdr:rowOff>0</xdr:rowOff>
    </xdr:to>
    <xdr:sp macro="" textlink="">
      <xdr:nvSpPr>
        <xdr:cNvPr id="2002" name="Option Button 2001">
          <a:extLst>
            <a:ext uri="{FF2B5EF4-FFF2-40B4-BE49-F238E27FC236}">
              <a16:creationId xmlns:a16="http://schemas.microsoft.com/office/drawing/2014/main" id="{00000000-0008-0000-1000-0000D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3" name="Option Button 2002">
          <a:extLst>
            <a:ext uri="{FF2B5EF4-FFF2-40B4-BE49-F238E27FC236}">
              <a16:creationId xmlns:a16="http://schemas.microsoft.com/office/drawing/2014/main" id="{00000000-0008-0000-1000-0000D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4" name="Option Button 2003">
          <a:extLst>
            <a:ext uri="{FF2B5EF4-FFF2-40B4-BE49-F238E27FC236}">
              <a16:creationId xmlns:a16="http://schemas.microsoft.com/office/drawing/2014/main" id="{00000000-0008-0000-1000-0000D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5" name="Option Button 2004">
          <a:extLst>
            <a:ext uri="{FF2B5EF4-FFF2-40B4-BE49-F238E27FC236}">
              <a16:creationId xmlns:a16="http://schemas.microsoft.com/office/drawing/2014/main" id="{00000000-0008-0000-1000-0000D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6" name="Group Box 2005" descr="Group Box 5">
          <a:extLst>
            <a:ext uri="{FF2B5EF4-FFF2-40B4-BE49-F238E27FC236}">
              <a16:creationId xmlns:a16="http://schemas.microsoft.com/office/drawing/2014/main" id="{00000000-0008-0000-1000-0000D6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421</xdr:row>
      <xdr:rowOff>28440</xdr:rowOff>
    </xdr:from>
    <xdr:to>
      <xdr:col>7</xdr:col>
      <xdr:colOff>-363960</xdr:colOff>
      <xdr:row>422</xdr:row>
      <xdr:rowOff>0</xdr:rowOff>
    </xdr:to>
    <xdr:sp macro="" textlink="">
      <xdr:nvSpPr>
        <xdr:cNvPr id="2007" name="Option Button 2006">
          <a:extLst>
            <a:ext uri="{FF2B5EF4-FFF2-40B4-BE49-F238E27FC236}">
              <a16:creationId xmlns:a16="http://schemas.microsoft.com/office/drawing/2014/main" id="{00000000-0008-0000-1000-0000D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8" name="Option Button 2007">
          <a:extLst>
            <a:ext uri="{FF2B5EF4-FFF2-40B4-BE49-F238E27FC236}">
              <a16:creationId xmlns:a16="http://schemas.microsoft.com/office/drawing/2014/main" id="{00000000-0008-0000-1000-0000D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09" name="Option Button 2008">
          <a:extLst>
            <a:ext uri="{FF2B5EF4-FFF2-40B4-BE49-F238E27FC236}">
              <a16:creationId xmlns:a16="http://schemas.microsoft.com/office/drawing/2014/main" id="{00000000-0008-0000-1000-0000D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0" name="Option Button 2009">
          <a:extLst>
            <a:ext uri="{FF2B5EF4-FFF2-40B4-BE49-F238E27FC236}">
              <a16:creationId xmlns:a16="http://schemas.microsoft.com/office/drawing/2014/main" id="{00000000-0008-0000-1000-0000D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1" name="Group Box 2010" descr="Group Box 5">
          <a:extLst>
            <a:ext uri="{FF2B5EF4-FFF2-40B4-BE49-F238E27FC236}">
              <a16:creationId xmlns:a16="http://schemas.microsoft.com/office/drawing/2014/main" id="{00000000-0008-0000-1000-0000DB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422</xdr:row>
      <xdr:rowOff>28440</xdr:rowOff>
    </xdr:from>
    <xdr:to>
      <xdr:col>7</xdr:col>
      <xdr:colOff>-363960</xdr:colOff>
      <xdr:row>423</xdr:row>
      <xdr:rowOff>0</xdr:rowOff>
    </xdr:to>
    <xdr:sp macro="" textlink="">
      <xdr:nvSpPr>
        <xdr:cNvPr id="2012" name="Option Button 2011">
          <a:extLst>
            <a:ext uri="{FF2B5EF4-FFF2-40B4-BE49-F238E27FC236}">
              <a16:creationId xmlns:a16="http://schemas.microsoft.com/office/drawing/2014/main" id="{00000000-0008-0000-1000-0000D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3" name="Option Button 2012">
          <a:extLst>
            <a:ext uri="{FF2B5EF4-FFF2-40B4-BE49-F238E27FC236}">
              <a16:creationId xmlns:a16="http://schemas.microsoft.com/office/drawing/2014/main" id="{00000000-0008-0000-1000-0000D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4" name="Option Button 2013">
          <a:extLst>
            <a:ext uri="{FF2B5EF4-FFF2-40B4-BE49-F238E27FC236}">
              <a16:creationId xmlns:a16="http://schemas.microsoft.com/office/drawing/2014/main" id="{00000000-0008-0000-1000-0000D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5" name="Option Button 2014">
          <a:extLst>
            <a:ext uri="{FF2B5EF4-FFF2-40B4-BE49-F238E27FC236}">
              <a16:creationId xmlns:a16="http://schemas.microsoft.com/office/drawing/2014/main" id="{00000000-0008-0000-1000-0000D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6" name="Group Box 2015" descr="Group Box 5">
          <a:extLst>
            <a:ext uri="{FF2B5EF4-FFF2-40B4-BE49-F238E27FC236}">
              <a16:creationId xmlns:a16="http://schemas.microsoft.com/office/drawing/2014/main" id="{00000000-0008-0000-1000-0000E0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423</xdr:row>
      <xdr:rowOff>28440</xdr:rowOff>
    </xdr:from>
    <xdr:to>
      <xdr:col>7</xdr:col>
      <xdr:colOff>-363960</xdr:colOff>
      <xdr:row>424</xdr:row>
      <xdr:rowOff>0</xdr:rowOff>
    </xdr:to>
    <xdr:sp macro="" textlink="">
      <xdr:nvSpPr>
        <xdr:cNvPr id="2017" name="Option Button 2016">
          <a:extLst>
            <a:ext uri="{FF2B5EF4-FFF2-40B4-BE49-F238E27FC236}">
              <a16:creationId xmlns:a16="http://schemas.microsoft.com/office/drawing/2014/main" id="{00000000-0008-0000-1000-0000E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8" name="Option Button 2017">
          <a:extLst>
            <a:ext uri="{FF2B5EF4-FFF2-40B4-BE49-F238E27FC236}">
              <a16:creationId xmlns:a16="http://schemas.microsoft.com/office/drawing/2014/main" id="{00000000-0008-0000-1000-0000E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19" name="Option Button 2018">
          <a:extLst>
            <a:ext uri="{FF2B5EF4-FFF2-40B4-BE49-F238E27FC236}">
              <a16:creationId xmlns:a16="http://schemas.microsoft.com/office/drawing/2014/main" id="{00000000-0008-0000-1000-0000E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0" name="Option Button 2019">
          <a:extLst>
            <a:ext uri="{FF2B5EF4-FFF2-40B4-BE49-F238E27FC236}">
              <a16:creationId xmlns:a16="http://schemas.microsoft.com/office/drawing/2014/main" id="{00000000-0008-0000-1000-0000E4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1" name="Group Box 2020" descr="Group Box 5">
          <a:extLst>
            <a:ext uri="{FF2B5EF4-FFF2-40B4-BE49-F238E27FC236}">
              <a16:creationId xmlns:a16="http://schemas.microsoft.com/office/drawing/2014/main" id="{00000000-0008-0000-1000-0000E5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424</xdr:row>
      <xdr:rowOff>28440</xdr:rowOff>
    </xdr:from>
    <xdr:to>
      <xdr:col>7</xdr:col>
      <xdr:colOff>-363960</xdr:colOff>
      <xdr:row>425</xdr:row>
      <xdr:rowOff>0</xdr:rowOff>
    </xdr:to>
    <xdr:sp macro="" textlink="">
      <xdr:nvSpPr>
        <xdr:cNvPr id="2022" name="Option Button 2021">
          <a:extLst>
            <a:ext uri="{FF2B5EF4-FFF2-40B4-BE49-F238E27FC236}">
              <a16:creationId xmlns:a16="http://schemas.microsoft.com/office/drawing/2014/main" id="{00000000-0008-0000-1000-0000E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3" name="Option Button 2022">
          <a:extLst>
            <a:ext uri="{FF2B5EF4-FFF2-40B4-BE49-F238E27FC236}">
              <a16:creationId xmlns:a16="http://schemas.microsoft.com/office/drawing/2014/main" id="{00000000-0008-0000-1000-0000E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4" name="Option Button 2023">
          <a:extLst>
            <a:ext uri="{FF2B5EF4-FFF2-40B4-BE49-F238E27FC236}">
              <a16:creationId xmlns:a16="http://schemas.microsoft.com/office/drawing/2014/main" id="{00000000-0008-0000-1000-0000E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5" name="Option Button 2024">
          <a:extLst>
            <a:ext uri="{FF2B5EF4-FFF2-40B4-BE49-F238E27FC236}">
              <a16:creationId xmlns:a16="http://schemas.microsoft.com/office/drawing/2014/main" id="{00000000-0008-0000-1000-0000E9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6" name="Group Box 2025" descr="Group Box 5">
          <a:extLst>
            <a:ext uri="{FF2B5EF4-FFF2-40B4-BE49-F238E27FC236}">
              <a16:creationId xmlns:a16="http://schemas.microsoft.com/office/drawing/2014/main" id="{00000000-0008-0000-1000-0000EA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425</xdr:row>
      <xdr:rowOff>28440</xdr:rowOff>
    </xdr:from>
    <xdr:to>
      <xdr:col>7</xdr:col>
      <xdr:colOff>-363960</xdr:colOff>
      <xdr:row>426</xdr:row>
      <xdr:rowOff>0</xdr:rowOff>
    </xdr:to>
    <xdr:sp macro="" textlink="">
      <xdr:nvSpPr>
        <xdr:cNvPr id="2027" name="Option Button 2026">
          <a:extLst>
            <a:ext uri="{FF2B5EF4-FFF2-40B4-BE49-F238E27FC236}">
              <a16:creationId xmlns:a16="http://schemas.microsoft.com/office/drawing/2014/main" id="{00000000-0008-0000-1000-0000E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8" name="Option Button 2027">
          <a:extLst>
            <a:ext uri="{FF2B5EF4-FFF2-40B4-BE49-F238E27FC236}">
              <a16:creationId xmlns:a16="http://schemas.microsoft.com/office/drawing/2014/main" id="{00000000-0008-0000-1000-0000E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29" name="Option Button 2028">
          <a:extLst>
            <a:ext uri="{FF2B5EF4-FFF2-40B4-BE49-F238E27FC236}">
              <a16:creationId xmlns:a16="http://schemas.microsoft.com/office/drawing/2014/main" id="{00000000-0008-0000-1000-0000E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0" name="Option Button 2029">
          <a:extLst>
            <a:ext uri="{FF2B5EF4-FFF2-40B4-BE49-F238E27FC236}">
              <a16:creationId xmlns:a16="http://schemas.microsoft.com/office/drawing/2014/main" id="{00000000-0008-0000-1000-0000EE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1" name="Group Box 2030" descr="Group Box 5">
          <a:extLst>
            <a:ext uri="{FF2B5EF4-FFF2-40B4-BE49-F238E27FC236}">
              <a16:creationId xmlns:a16="http://schemas.microsoft.com/office/drawing/2014/main" id="{00000000-0008-0000-1000-0000EF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426</xdr:row>
      <xdr:rowOff>28440</xdr:rowOff>
    </xdr:from>
    <xdr:to>
      <xdr:col>7</xdr:col>
      <xdr:colOff>-363960</xdr:colOff>
      <xdr:row>427</xdr:row>
      <xdr:rowOff>0</xdr:rowOff>
    </xdr:to>
    <xdr:sp macro="" textlink="">
      <xdr:nvSpPr>
        <xdr:cNvPr id="2032" name="Option Button 2031">
          <a:extLst>
            <a:ext uri="{FF2B5EF4-FFF2-40B4-BE49-F238E27FC236}">
              <a16:creationId xmlns:a16="http://schemas.microsoft.com/office/drawing/2014/main" id="{00000000-0008-0000-1000-0000F0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3" name="Option Button 2032">
          <a:extLst>
            <a:ext uri="{FF2B5EF4-FFF2-40B4-BE49-F238E27FC236}">
              <a16:creationId xmlns:a16="http://schemas.microsoft.com/office/drawing/2014/main" id="{00000000-0008-0000-1000-0000F1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4" name="Option Button 2033">
          <a:extLst>
            <a:ext uri="{FF2B5EF4-FFF2-40B4-BE49-F238E27FC236}">
              <a16:creationId xmlns:a16="http://schemas.microsoft.com/office/drawing/2014/main" id="{00000000-0008-0000-1000-0000F2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5" name="Option Button 2034">
          <a:extLst>
            <a:ext uri="{FF2B5EF4-FFF2-40B4-BE49-F238E27FC236}">
              <a16:creationId xmlns:a16="http://schemas.microsoft.com/office/drawing/2014/main" id="{00000000-0008-0000-1000-0000F3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6" name="Group Box 2035" descr="Group Box 5">
          <a:extLst>
            <a:ext uri="{FF2B5EF4-FFF2-40B4-BE49-F238E27FC236}">
              <a16:creationId xmlns:a16="http://schemas.microsoft.com/office/drawing/2014/main" id="{00000000-0008-0000-1000-0000F4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427</xdr:row>
      <xdr:rowOff>28440</xdr:rowOff>
    </xdr:from>
    <xdr:to>
      <xdr:col>7</xdr:col>
      <xdr:colOff>-363960</xdr:colOff>
      <xdr:row>428</xdr:row>
      <xdr:rowOff>0</xdr:rowOff>
    </xdr:to>
    <xdr:sp macro="" textlink="">
      <xdr:nvSpPr>
        <xdr:cNvPr id="2037" name="Option Button 2036">
          <a:extLst>
            <a:ext uri="{FF2B5EF4-FFF2-40B4-BE49-F238E27FC236}">
              <a16:creationId xmlns:a16="http://schemas.microsoft.com/office/drawing/2014/main" id="{00000000-0008-0000-1000-0000F5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8" name="Option Button 2037">
          <a:extLst>
            <a:ext uri="{FF2B5EF4-FFF2-40B4-BE49-F238E27FC236}">
              <a16:creationId xmlns:a16="http://schemas.microsoft.com/office/drawing/2014/main" id="{00000000-0008-0000-1000-0000F6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39" name="Option Button 2038">
          <a:extLst>
            <a:ext uri="{FF2B5EF4-FFF2-40B4-BE49-F238E27FC236}">
              <a16:creationId xmlns:a16="http://schemas.microsoft.com/office/drawing/2014/main" id="{00000000-0008-0000-1000-0000F7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0" name="Option Button 2039">
          <a:extLst>
            <a:ext uri="{FF2B5EF4-FFF2-40B4-BE49-F238E27FC236}">
              <a16:creationId xmlns:a16="http://schemas.microsoft.com/office/drawing/2014/main" id="{00000000-0008-0000-1000-0000F8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1" name="Group Box 2040" descr="Group Box 5">
          <a:extLst>
            <a:ext uri="{FF2B5EF4-FFF2-40B4-BE49-F238E27FC236}">
              <a16:creationId xmlns:a16="http://schemas.microsoft.com/office/drawing/2014/main" id="{00000000-0008-0000-1000-0000F9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428</xdr:row>
      <xdr:rowOff>28440</xdr:rowOff>
    </xdr:from>
    <xdr:to>
      <xdr:col>7</xdr:col>
      <xdr:colOff>-363960</xdr:colOff>
      <xdr:row>429</xdr:row>
      <xdr:rowOff>0</xdr:rowOff>
    </xdr:to>
    <xdr:sp macro="" textlink="">
      <xdr:nvSpPr>
        <xdr:cNvPr id="2042" name="Option Button 2041">
          <a:extLst>
            <a:ext uri="{FF2B5EF4-FFF2-40B4-BE49-F238E27FC236}">
              <a16:creationId xmlns:a16="http://schemas.microsoft.com/office/drawing/2014/main" id="{00000000-0008-0000-1000-0000FA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3" name="Option Button 2042">
          <a:extLst>
            <a:ext uri="{FF2B5EF4-FFF2-40B4-BE49-F238E27FC236}">
              <a16:creationId xmlns:a16="http://schemas.microsoft.com/office/drawing/2014/main" id="{00000000-0008-0000-1000-0000FB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4" name="Option Button 2043">
          <a:extLst>
            <a:ext uri="{FF2B5EF4-FFF2-40B4-BE49-F238E27FC236}">
              <a16:creationId xmlns:a16="http://schemas.microsoft.com/office/drawing/2014/main" id="{00000000-0008-0000-1000-0000FC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5" name="Option Button 2044">
          <a:extLst>
            <a:ext uri="{FF2B5EF4-FFF2-40B4-BE49-F238E27FC236}">
              <a16:creationId xmlns:a16="http://schemas.microsoft.com/office/drawing/2014/main" id="{00000000-0008-0000-1000-0000FD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6" name="Group Box 2045" descr="Group Box 5">
          <a:extLst>
            <a:ext uri="{FF2B5EF4-FFF2-40B4-BE49-F238E27FC236}">
              <a16:creationId xmlns:a16="http://schemas.microsoft.com/office/drawing/2014/main" id="{00000000-0008-0000-1000-0000FE07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429</xdr:row>
      <xdr:rowOff>28440</xdr:rowOff>
    </xdr:from>
    <xdr:to>
      <xdr:col>7</xdr:col>
      <xdr:colOff>-363960</xdr:colOff>
      <xdr:row>430</xdr:row>
      <xdr:rowOff>0</xdr:rowOff>
    </xdr:to>
    <xdr:sp macro="" textlink="">
      <xdr:nvSpPr>
        <xdr:cNvPr id="2047" name="Option Button 2046">
          <a:extLst>
            <a:ext uri="{FF2B5EF4-FFF2-40B4-BE49-F238E27FC236}">
              <a16:creationId xmlns:a16="http://schemas.microsoft.com/office/drawing/2014/main" id="{00000000-0008-0000-1000-0000FF07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8" name="Option Button 2047">
          <a:extLst>
            <a:ext uri="{FF2B5EF4-FFF2-40B4-BE49-F238E27FC236}">
              <a16:creationId xmlns:a16="http://schemas.microsoft.com/office/drawing/2014/main" id="{00000000-0008-0000-1000-00000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49" name="Option Button 2048">
          <a:extLst>
            <a:ext uri="{FF2B5EF4-FFF2-40B4-BE49-F238E27FC236}">
              <a16:creationId xmlns:a16="http://schemas.microsoft.com/office/drawing/2014/main" id="{00000000-0008-0000-1000-00000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0" name="Option Button 2049">
          <a:extLst>
            <a:ext uri="{FF2B5EF4-FFF2-40B4-BE49-F238E27FC236}">
              <a16:creationId xmlns:a16="http://schemas.microsoft.com/office/drawing/2014/main" id="{00000000-0008-0000-1000-00000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1" name="Group Box 2050" descr="Group Box 5">
          <a:extLst>
            <a:ext uri="{FF2B5EF4-FFF2-40B4-BE49-F238E27FC236}">
              <a16:creationId xmlns:a16="http://schemas.microsoft.com/office/drawing/2014/main" id="{00000000-0008-0000-1000-00000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430</xdr:row>
      <xdr:rowOff>28440</xdr:rowOff>
    </xdr:from>
    <xdr:to>
      <xdr:col>7</xdr:col>
      <xdr:colOff>-363960</xdr:colOff>
      <xdr:row>431</xdr:row>
      <xdr:rowOff>0</xdr:rowOff>
    </xdr:to>
    <xdr:sp macro="" textlink="">
      <xdr:nvSpPr>
        <xdr:cNvPr id="2052" name="Option Button 2051">
          <a:extLst>
            <a:ext uri="{FF2B5EF4-FFF2-40B4-BE49-F238E27FC236}">
              <a16:creationId xmlns:a16="http://schemas.microsoft.com/office/drawing/2014/main" id="{00000000-0008-0000-1000-00000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3" name="Option Button 2052">
          <a:extLst>
            <a:ext uri="{FF2B5EF4-FFF2-40B4-BE49-F238E27FC236}">
              <a16:creationId xmlns:a16="http://schemas.microsoft.com/office/drawing/2014/main" id="{00000000-0008-0000-1000-00000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4" name="Option Button 2053">
          <a:extLst>
            <a:ext uri="{FF2B5EF4-FFF2-40B4-BE49-F238E27FC236}">
              <a16:creationId xmlns:a16="http://schemas.microsoft.com/office/drawing/2014/main" id="{00000000-0008-0000-1000-00000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5" name="Option Button 2054">
          <a:extLst>
            <a:ext uri="{FF2B5EF4-FFF2-40B4-BE49-F238E27FC236}">
              <a16:creationId xmlns:a16="http://schemas.microsoft.com/office/drawing/2014/main" id="{00000000-0008-0000-1000-00000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6" name="Group Box 2055" descr="Group Box 5">
          <a:extLst>
            <a:ext uri="{FF2B5EF4-FFF2-40B4-BE49-F238E27FC236}">
              <a16:creationId xmlns:a16="http://schemas.microsoft.com/office/drawing/2014/main" id="{00000000-0008-0000-1000-00000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431</xdr:row>
      <xdr:rowOff>28440</xdr:rowOff>
    </xdr:from>
    <xdr:to>
      <xdr:col>7</xdr:col>
      <xdr:colOff>-363960</xdr:colOff>
      <xdr:row>432</xdr:row>
      <xdr:rowOff>0</xdr:rowOff>
    </xdr:to>
    <xdr:sp macro="" textlink="">
      <xdr:nvSpPr>
        <xdr:cNvPr id="2057" name="Option Button 2056">
          <a:extLst>
            <a:ext uri="{FF2B5EF4-FFF2-40B4-BE49-F238E27FC236}">
              <a16:creationId xmlns:a16="http://schemas.microsoft.com/office/drawing/2014/main" id="{00000000-0008-0000-1000-00000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8" name="Option Button 2057">
          <a:extLst>
            <a:ext uri="{FF2B5EF4-FFF2-40B4-BE49-F238E27FC236}">
              <a16:creationId xmlns:a16="http://schemas.microsoft.com/office/drawing/2014/main" id="{00000000-0008-0000-1000-00000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59" name="Option Button 2058">
          <a:extLst>
            <a:ext uri="{FF2B5EF4-FFF2-40B4-BE49-F238E27FC236}">
              <a16:creationId xmlns:a16="http://schemas.microsoft.com/office/drawing/2014/main" id="{00000000-0008-0000-1000-00000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0" name="Option Button 2059">
          <a:extLst>
            <a:ext uri="{FF2B5EF4-FFF2-40B4-BE49-F238E27FC236}">
              <a16:creationId xmlns:a16="http://schemas.microsoft.com/office/drawing/2014/main" id="{00000000-0008-0000-1000-00000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1" name="Group Box 2060" descr="Group Box 5">
          <a:extLst>
            <a:ext uri="{FF2B5EF4-FFF2-40B4-BE49-F238E27FC236}">
              <a16:creationId xmlns:a16="http://schemas.microsoft.com/office/drawing/2014/main" id="{00000000-0008-0000-1000-00000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432</xdr:row>
      <xdr:rowOff>28440</xdr:rowOff>
    </xdr:from>
    <xdr:to>
      <xdr:col>7</xdr:col>
      <xdr:colOff>-363960</xdr:colOff>
      <xdr:row>433</xdr:row>
      <xdr:rowOff>0</xdr:rowOff>
    </xdr:to>
    <xdr:sp macro="" textlink="">
      <xdr:nvSpPr>
        <xdr:cNvPr id="2062" name="Option Button 2061">
          <a:extLst>
            <a:ext uri="{FF2B5EF4-FFF2-40B4-BE49-F238E27FC236}">
              <a16:creationId xmlns:a16="http://schemas.microsoft.com/office/drawing/2014/main" id="{00000000-0008-0000-1000-00000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3" name="Option Button 2062">
          <a:extLst>
            <a:ext uri="{FF2B5EF4-FFF2-40B4-BE49-F238E27FC236}">
              <a16:creationId xmlns:a16="http://schemas.microsoft.com/office/drawing/2014/main" id="{00000000-0008-0000-1000-00000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4" name="Option Button 2063">
          <a:extLst>
            <a:ext uri="{FF2B5EF4-FFF2-40B4-BE49-F238E27FC236}">
              <a16:creationId xmlns:a16="http://schemas.microsoft.com/office/drawing/2014/main" id="{00000000-0008-0000-1000-00001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5" name="Option Button 2064">
          <a:extLst>
            <a:ext uri="{FF2B5EF4-FFF2-40B4-BE49-F238E27FC236}">
              <a16:creationId xmlns:a16="http://schemas.microsoft.com/office/drawing/2014/main" id="{00000000-0008-0000-1000-00001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6" name="Group Box 2065" descr="Group Box 5">
          <a:extLst>
            <a:ext uri="{FF2B5EF4-FFF2-40B4-BE49-F238E27FC236}">
              <a16:creationId xmlns:a16="http://schemas.microsoft.com/office/drawing/2014/main" id="{00000000-0008-0000-1000-00001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433</xdr:row>
      <xdr:rowOff>28440</xdr:rowOff>
    </xdr:from>
    <xdr:to>
      <xdr:col>7</xdr:col>
      <xdr:colOff>-363960</xdr:colOff>
      <xdr:row>434</xdr:row>
      <xdr:rowOff>0</xdr:rowOff>
    </xdr:to>
    <xdr:sp macro="" textlink="">
      <xdr:nvSpPr>
        <xdr:cNvPr id="2067" name="Option Button 2066">
          <a:extLst>
            <a:ext uri="{FF2B5EF4-FFF2-40B4-BE49-F238E27FC236}">
              <a16:creationId xmlns:a16="http://schemas.microsoft.com/office/drawing/2014/main" id="{00000000-0008-0000-1000-00001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8" name="Option Button 2067">
          <a:extLst>
            <a:ext uri="{FF2B5EF4-FFF2-40B4-BE49-F238E27FC236}">
              <a16:creationId xmlns:a16="http://schemas.microsoft.com/office/drawing/2014/main" id="{00000000-0008-0000-1000-00001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69" name="Option Button 2068">
          <a:extLst>
            <a:ext uri="{FF2B5EF4-FFF2-40B4-BE49-F238E27FC236}">
              <a16:creationId xmlns:a16="http://schemas.microsoft.com/office/drawing/2014/main" id="{00000000-0008-0000-1000-00001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0" name="Option Button 2069">
          <a:extLst>
            <a:ext uri="{FF2B5EF4-FFF2-40B4-BE49-F238E27FC236}">
              <a16:creationId xmlns:a16="http://schemas.microsoft.com/office/drawing/2014/main" id="{00000000-0008-0000-1000-00001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1" name="Group Box 2070" descr="Group Box 5">
          <a:extLst>
            <a:ext uri="{FF2B5EF4-FFF2-40B4-BE49-F238E27FC236}">
              <a16:creationId xmlns:a16="http://schemas.microsoft.com/office/drawing/2014/main" id="{00000000-0008-0000-1000-00001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434</xdr:row>
      <xdr:rowOff>28440</xdr:rowOff>
    </xdr:from>
    <xdr:to>
      <xdr:col>7</xdr:col>
      <xdr:colOff>-363960</xdr:colOff>
      <xdr:row>435</xdr:row>
      <xdr:rowOff>0</xdr:rowOff>
    </xdr:to>
    <xdr:sp macro="" textlink="">
      <xdr:nvSpPr>
        <xdr:cNvPr id="2072" name="Option Button 2071">
          <a:extLst>
            <a:ext uri="{FF2B5EF4-FFF2-40B4-BE49-F238E27FC236}">
              <a16:creationId xmlns:a16="http://schemas.microsoft.com/office/drawing/2014/main" id="{00000000-0008-0000-1000-00001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3" name="Option Button 2072">
          <a:extLst>
            <a:ext uri="{FF2B5EF4-FFF2-40B4-BE49-F238E27FC236}">
              <a16:creationId xmlns:a16="http://schemas.microsoft.com/office/drawing/2014/main" id="{00000000-0008-0000-1000-00001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4" name="Option Button 2073">
          <a:extLst>
            <a:ext uri="{FF2B5EF4-FFF2-40B4-BE49-F238E27FC236}">
              <a16:creationId xmlns:a16="http://schemas.microsoft.com/office/drawing/2014/main" id="{00000000-0008-0000-1000-00001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5" name="Option Button 2074">
          <a:extLst>
            <a:ext uri="{FF2B5EF4-FFF2-40B4-BE49-F238E27FC236}">
              <a16:creationId xmlns:a16="http://schemas.microsoft.com/office/drawing/2014/main" id="{00000000-0008-0000-1000-00001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6" name="Group Box 2075" descr="Group Box 5">
          <a:extLst>
            <a:ext uri="{FF2B5EF4-FFF2-40B4-BE49-F238E27FC236}">
              <a16:creationId xmlns:a16="http://schemas.microsoft.com/office/drawing/2014/main" id="{00000000-0008-0000-1000-00001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435</xdr:row>
      <xdr:rowOff>28440</xdr:rowOff>
    </xdr:from>
    <xdr:to>
      <xdr:col>7</xdr:col>
      <xdr:colOff>-363960</xdr:colOff>
      <xdr:row>436</xdr:row>
      <xdr:rowOff>0</xdr:rowOff>
    </xdr:to>
    <xdr:sp macro="" textlink="">
      <xdr:nvSpPr>
        <xdr:cNvPr id="2077" name="Option Button 2076">
          <a:extLst>
            <a:ext uri="{FF2B5EF4-FFF2-40B4-BE49-F238E27FC236}">
              <a16:creationId xmlns:a16="http://schemas.microsoft.com/office/drawing/2014/main" id="{00000000-0008-0000-1000-00001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8" name="Option Button 2077">
          <a:extLst>
            <a:ext uri="{FF2B5EF4-FFF2-40B4-BE49-F238E27FC236}">
              <a16:creationId xmlns:a16="http://schemas.microsoft.com/office/drawing/2014/main" id="{00000000-0008-0000-1000-00001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79" name="Option Button 2078">
          <a:extLst>
            <a:ext uri="{FF2B5EF4-FFF2-40B4-BE49-F238E27FC236}">
              <a16:creationId xmlns:a16="http://schemas.microsoft.com/office/drawing/2014/main" id="{00000000-0008-0000-1000-00001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0" name="Option Button 2079">
          <a:extLst>
            <a:ext uri="{FF2B5EF4-FFF2-40B4-BE49-F238E27FC236}">
              <a16:creationId xmlns:a16="http://schemas.microsoft.com/office/drawing/2014/main" id="{00000000-0008-0000-1000-00002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1" name="Group Box 2080" descr="Group Box 5">
          <a:extLst>
            <a:ext uri="{FF2B5EF4-FFF2-40B4-BE49-F238E27FC236}">
              <a16:creationId xmlns:a16="http://schemas.microsoft.com/office/drawing/2014/main" id="{00000000-0008-0000-1000-00002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436</xdr:row>
      <xdr:rowOff>28440</xdr:rowOff>
    </xdr:from>
    <xdr:to>
      <xdr:col>7</xdr:col>
      <xdr:colOff>-363960</xdr:colOff>
      <xdr:row>437</xdr:row>
      <xdr:rowOff>0</xdr:rowOff>
    </xdr:to>
    <xdr:sp macro="" textlink="">
      <xdr:nvSpPr>
        <xdr:cNvPr id="2082" name="Option Button 2081">
          <a:extLst>
            <a:ext uri="{FF2B5EF4-FFF2-40B4-BE49-F238E27FC236}">
              <a16:creationId xmlns:a16="http://schemas.microsoft.com/office/drawing/2014/main" id="{00000000-0008-0000-1000-00002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3" name="Option Button 2082">
          <a:extLst>
            <a:ext uri="{FF2B5EF4-FFF2-40B4-BE49-F238E27FC236}">
              <a16:creationId xmlns:a16="http://schemas.microsoft.com/office/drawing/2014/main" id="{00000000-0008-0000-1000-00002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4" name="Option Button 2083">
          <a:extLst>
            <a:ext uri="{FF2B5EF4-FFF2-40B4-BE49-F238E27FC236}">
              <a16:creationId xmlns:a16="http://schemas.microsoft.com/office/drawing/2014/main" id="{00000000-0008-0000-1000-00002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5" name="Option Button 2084">
          <a:extLst>
            <a:ext uri="{FF2B5EF4-FFF2-40B4-BE49-F238E27FC236}">
              <a16:creationId xmlns:a16="http://schemas.microsoft.com/office/drawing/2014/main" id="{00000000-0008-0000-1000-00002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6" name="Group Box 2085" descr="Group Box 5">
          <a:extLst>
            <a:ext uri="{FF2B5EF4-FFF2-40B4-BE49-F238E27FC236}">
              <a16:creationId xmlns:a16="http://schemas.microsoft.com/office/drawing/2014/main" id="{00000000-0008-0000-1000-00002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437</xdr:row>
      <xdr:rowOff>28440</xdr:rowOff>
    </xdr:from>
    <xdr:to>
      <xdr:col>7</xdr:col>
      <xdr:colOff>-363960</xdr:colOff>
      <xdr:row>438</xdr:row>
      <xdr:rowOff>0</xdr:rowOff>
    </xdr:to>
    <xdr:sp macro="" textlink="">
      <xdr:nvSpPr>
        <xdr:cNvPr id="2087" name="Option Button 2086">
          <a:extLst>
            <a:ext uri="{FF2B5EF4-FFF2-40B4-BE49-F238E27FC236}">
              <a16:creationId xmlns:a16="http://schemas.microsoft.com/office/drawing/2014/main" id="{00000000-0008-0000-1000-00002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8" name="Option Button 2087">
          <a:extLst>
            <a:ext uri="{FF2B5EF4-FFF2-40B4-BE49-F238E27FC236}">
              <a16:creationId xmlns:a16="http://schemas.microsoft.com/office/drawing/2014/main" id="{00000000-0008-0000-1000-00002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89" name="Option Button 2088">
          <a:extLst>
            <a:ext uri="{FF2B5EF4-FFF2-40B4-BE49-F238E27FC236}">
              <a16:creationId xmlns:a16="http://schemas.microsoft.com/office/drawing/2014/main" id="{00000000-0008-0000-1000-00002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0" name="Option Button 2089">
          <a:extLst>
            <a:ext uri="{FF2B5EF4-FFF2-40B4-BE49-F238E27FC236}">
              <a16:creationId xmlns:a16="http://schemas.microsoft.com/office/drawing/2014/main" id="{00000000-0008-0000-1000-00002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1" name="Group Box 2090" descr="Group Box 5">
          <a:extLst>
            <a:ext uri="{FF2B5EF4-FFF2-40B4-BE49-F238E27FC236}">
              <a16:creationId xmlns:a16="http://schemas.microsoft.com/office/drawing/2014/main" id="{00000000-0008-0000-1000-00002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438</xdr:row>
      <xdr:rowOff>28440</xdr:rowOff>
    </xdr:from>
    <xdr:to>
      <xdr:col>7</xdr:col>
      <xdr:colOff>-363960</xdr:colOff>
      <xdr:row>439</xdr:row>
      <xdr:rowOff>0</xdr:rowOff>
    </xdr:to>
    <xdr:sp macro="" textlink="">
      <xdr:nvSpPr>
        <xdr:cNvPr id="2092" name="Option Button 2091">
          <a:extLst>
            <a:ext uri="{FF2B5EF4-FFF2-40B4-BE49-F238E27FC236}">
              <a16:creationId xmlns:a16="http://schemas.microsoft.com/office/drawing/2014/main" id="{00000000-0008-0000-1000-00002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3" name="Option Button 2092">
          <a:extLst>
            <a:ext uri="{FF2B5EF4-FFF2-40B4-BE49-F238E27FC236}">
              <a16:creationId xmlns:a16="http://schemas.microsoft.com/office/drawing/2014/main" id="{00000000-0008-0000-1000-00002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4" name="Option Button 2093">
          <a:extLst>
            <a:ext uri="{FF2B5EF4-FFF2-40B4-BE49-F238E27FC236}">
              <a16:creationId xmlns:a16="http://schemas.microsoft.com/office/drawing/2014/main" id="{00000000-0008-0000-1000-00002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5" name="Option Button 2094">
          <a:extLst>
            <a:ext uri="{FF2B5EF4-FFF2-40B4-BE49-F238E27FC236}">
              <a16:creationId xmlns:a16="http://schemas.microsoft.com/office/drawing/2014/main" id="{00000000-0008-0000-1000-00002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6" name="Group Box 2095" descr="Group Box 5">
          <a:extLst>
            <a:ext uri="{FF2B5EF4-FFF2-40B4-BE49-F238E27FC236}">
              <a16:creationId xmlns:a16="http://schemas.microsoft.com/office/drawing/2014/main" id="{00000000-0008-0000-1000-00003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439</xdr:row>
      <xdr:rowOff>28440</xdr:rowOff>
    </xdr:from>
    <xdr:to>
      <xdr:col>7</xdr:col>
      <xdr:colOff>-363960</xdr:colOff>
      <xdr:row>440</xdr:row>
      <xdr:rowOff>0</xdr:rowOff>
    </xdr:to>
    <xdr:sp macro="" textlink="">
      <xdr:nvSpPr>
        <xdr:cNvPr id="2097" name="Option Button 2096">
          <a:extLst>
            <a:ext uri="{FF2B5EF4-FFF2-40B4-BE49-F238E27FC236}">
              <a16:creationId xmlns:a16="http://schemas.microsoft.com/office/drawing/2014/main" id="{00000000-0008-0000-1000-00003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8" name="Option Button 2097">
          <a:extLst>
            <a:ext uri="{FF2B5EF4-FFF2-40B4-BE49-F238E27FC236}">
              <a16:creationId xmlns:a16="http://schemas.microsoft.com/office/drawing/2014/main" id="{00000000-0008-0000-1000-00003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099" name="Option Button 2098">
          <a:extLst>
            <a:ext uri="{FF2B5EF4-FFF2-40B4-BE49-F238E27FC236}">
              <a16:creationId xmlns:a16="http://schemas.microsoft.com/office/drawing/2014/main" id="{00000000-0008-0000-1000-00003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0" name="Option Button 2099">
          <a:extLst>
            <a:ext uri="{FF2B5EF4-FFF2-40B4-BE49-F238E27FC236}">
              <a16:creationId xmlns:a16="http://schemas.microsoft.com/office/drawing/2014/main" id="{00000000-0008-0000-1000-00003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1" name="Group Box 2100" descr="Group Box 5">
          <a:extLst>
            <a:ext uri="{FF2B5EF4-FFF2-40B4-BE49-F238E27FC236}">
              <a16:creationId xmlns:a16="http://schemas.microsoft.com/office/drawing/2014/main" id="{00000000-0008-0000-1000-00003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440</xdr:row>
      <xdr:rowOff>28440</xdr:rowOff>
    </xdr:from>
    <xdr:to>
      <xdr:col>7</xdr:col>
      <xdr:colOff>-363960</xdr:colOff>
      <xdr:row>441</xdr:row>
      <xdr:rowOff>0</xdr:rowOff>
    </xdr:to>
    <xdr:sp macro="" textlink="">
      <xdr:nvSpPr>
        <xdr:cNvPr id="2102" name="Option Button 2101">
          <a:extLst>
            <a:ext uri="{FF2B5EF4-FFF2-40B4-BE49-F238E27FC236}">
              <a16:creationId xmlns:a16="http://schemas.microsoft.com/office/drawing/2014/main" id="{00000000-0008-0000-1000-00003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3" name="Option Button 2102">
          <a:extLst>
            <a:ext uri="{FF2B5EF4-FFF2-40B4-BE49-F238E27FC236}">
              <a16:creationId xmlns:a16="http://schemas.microsoft.com/office/drawing/2014/main" id="{00000000-0008-0000-1000-00003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4" name="Option Button 2103">
          <a:extLst>
            <a:ext uri="{FF2B5EF4-FFF2-40B4-BE49-F238E27FC236}">
              <a16:creationId xmlns:a16="http://schemas.microsoft.com/office/drawing/2014/main" id="{00000000-0008-0000-1000-00003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5" name="Option Button 2104">
          <a:extLst>
            <a:ext uri="{FF2B5EF4-FFF2-40B4-BE49-F238E27FC236}">
              <a16:creationId xmlns:a16="http://schemas.microsoft.com/office/drawing/2014/main" id="{00000000-0008-0000-1000-00003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6" name="Group Box 2105" descr="Group Box 5">
          <a:extLst>
            <a:ext uri="{FF2B5EF4-FFF2-40B4-BE49-F238E27FC236}">
              <a16:creationId xmlns:a16="http://schemas.microsoft.com/office/drawing/2014/main" id="{00000000-0008-0000-1000-00003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441</xdr:row>
      <xdr:rowOff>28440</xdr:rowOff>
    </xdr:from>
    <xdr:to>
      <xdr:col>7</xdr:col>
      <xdr:colOff>-363960</xdr:colOff>
      <xdr:row>442</xdr:row>
      <xdr:rowOff>0</xdr:rowOff>
    </xdr:to>
    <xdr:sp macro="" textlink="">
      <xdr:nvSpPr>
        <xdr:cNvPr id="2107" name="Option Button 2106">
          <a:extLst>
            <a:ext uri="{FF2B5EF4-FFF2-40B4-BE49-F238E27FC236}">
              <a16:creationId xmlns:a16="http://schemas.microsoft.com/office/drawing/2014/main" id="{00000000-0008-0000-1000-00003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8" name="Option Button 2107">
          <a:extLst>
            <a:ext uri="{FF2B5EF4-FFF2-40B4-BE49-F238E27FC236}">
              <a16:creationId xmlns:a16="http://schemas.microsoft.com/office/drawing/2014/main" id="{00000000-0008-0000-1000-00003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09" name="Option Button 2108">
          <a:extLst>
            <a:ext uri="{FF2B5EF4-FFF2-40B4-BE49-F238E27FC236}">
              <a16:creationId xmlns:a16="http://schemas.microsoft.com/office/drawing/2014/main" id="{00000000-0008-0000-1000-00003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0" name="Option Button 2109">
          <a:extLst>
            <a:ext uri="{FF2B5EF4-FFF2-40B4-BE49-F238E27FC236}">
              <a16:creationId xmlns:a16="http://schemas.microsoft.com/office/drawing/2014/main" id="{00000000-0008-0000-1000-00003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1" name="Group Box 2110" descr="Group Box 5">
          <a:extLst>
            <a:ext uri="{FF2B5EF4-FFF2-40B4-BE49-F238E27FC236}">
              <a16:creationId xmlns:a16="http://schemas.microsoft.com/office/drawing/2014/main" id="{00000000-0008-0000-1000-00003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442</xdr:row>
      <xdr:rowOff>28440</xdr:rowOff>
    </xdr:from>
    <xdr:to>
      <xdr:col>7</xdr:col>
      <xdr:colOff>-363960</xdr:colOff>
      <xdr:row>443</xdr:row>
      <xdr:rowOff>0</xdr:rowOff>
    </xdr:to>
    <xdr:sp macro="" textlink="">
      <xdr:nvSpPr>
        <xdr:cNvPr id="2112" name="Option Button 2111">
          <a:extLst>
            <a:ext uri="{FF2B5EF4-FFF2-40B4-BE49-F238E27FC236}">
              <a16:creationId xmlns:a16="http://schemas.microsoft.com/office/drawing/2014/main" id="{00000000-0008-0000-1000-00004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3" name="Option Button 2112">
          <a:extLst>
            <a:ext uri="{FF2B5EF4-FFF2-40B4-BE49-F238E27FC236}">
              <a16:creationId xmlns:a16="http://schemas.microsoft.com/office/drawing/2014/main" id="{00000000-0008-0000-1000-00004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4" name="Option Button 2113">
          <a:extLst>
            <a:ext uri="{FF2B5EF4-FFF2-40B4-BE49-F238E27FC236}">
              <a16:creationId xmlns:a16="http://schemas.microsoft.com/office/drawing/2014/main" id="{00000000-0008-0000-1000-00004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5" name="Option Button 2114">
          <a:extLst>
            <a:ext uri="{FF2B5EF4-FFF2-40B4-BE49-F238E27FC236}">
              <a16:creationId xmlns:a16="http://schemas.microsoft.com/office/drawing/2014/main" id="{00000000-0008-0000-1000-00004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6" name="Group Box 2115" descr="Group Box 5">
          <a:extLst>
            <a:ext uri="{FF2B5EF4-FFF2-40B4-BE49-F238E27FC236}">
              <a16:creationId xmlns:a16="http://schemas.microsoft.com/office/drawing/2014/main" id="{00000000-0008-0000-1000-00004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443</xdr:row>
      <xdr:rowOff>28440</xdr:rowOff>
    </xdr:from>
    <xdr:to>
      <xdr:col>7</xdr:col>
      <xdr:colOff>-363960</xdr:colOff>
      <xdr:row>444</xdr:row>
      <xdr:rowOff>0</xdr:rowOff>
    </xdr:to>
    <xdr:sp macro="" textlink="">
      <xdr:nvSpPr>
        <xdr:cNvPr id="2117" name="Option Button 2116">
          <a:extLst>
            <a:ext uri="{FF2B5EF4-FFF2-40B4-BE49-F238E27FC236}">
              <a16:creationId xmlns:a16="http://schemas.microsoft.com/office/drawing/2014/main" id="{00000000-0008-0000-1000-00004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8" name="Option Button 2117">
          <a:extLst>
            <a:ext uri="{FF2B5EF4-FFF2-40B4-BE49-F238E27FC236}">
              <a16:creationId xmlns:a16="http://schemas.microsoft.com/office/drawing/2014/main" id="{00000000-0008-0000-1000-00004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19" name="Option Button 2118">
          <a:extLst>
            <a:ext uri="{FF2B5EF4-FFF2-40B4-BE49-F238E27FC236}">
              <a16:creationId xmlns:a16="http://schemas.microsoft.com/office/drawing/2014/main" id="{00000000-0008-0000-1000-00004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0" name="Option Button 2119">
          <a:extLst>
            <a:ext uri="{FF2B5EF4-FFF2-40B4-BE49-F238E27FC236}">
              <a16:creationId xmlns:a16="http://schemas.microsoft.com/office/drawing/2014/main" id="{00000000-0008-0000-1000-00004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1" name="Group Box 2120" descr="Group Box 5">
          <a:extLst>
            <a:ext uri="{FF2B5EF4-FFF2-40B4-BE49-F238E27FC236}">
              <a16:creationId xmlns:a16="http://schemas.microsoft.com/office/drawing/2014/main" id="{00000000-0008-0000-1000-00004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444</xdr:row>
      <xdr:rowOff>28440</xdr:rowOff>
    </xdr:from>
    <xdr:to>
      <xdr:col>7</xdr:col>
      <xdr:colOff>-363960</xdr:colOff>
      <xdr:row>445</xdr:row>
      <xdr:rowOff>0</xdr:rowOff>
    </xdr:to>
    <xdr:sp macro="" textlink="">
      <xdr:nvSpPr>
        <xdr:cNvPr id="2122" name="Option Button 2121">
          <a:extLst>
            <a:ext uri="{FF2B5EF4-FFF2-40B4-BE49-F238E27FC236}">
              <a16:creationId xmlns:a16="http://schemas.microsoft.com/office/drawing/2014/main" id="{00000000-0008-0000-1000-00004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3" name="Option Button 2122">
          <a:extLst>
            <a:ext uri="{FF2B5EF4-FFF2-40B4-BE49-F238E27FC236}">
              <a16:creationId xmlns:a16="http://schemas.microsoft.com/office/drawing/2014/main" id="{00000000-0008-0000-1000-00004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4" name="Option Button 2123">
          <a:extLst>
            <a:ext uri="{FF2B5EF4-FFF2-40B4-BE49-F238E27FC236}">
              <a16:creationId xmlns:a16="http://schemas.microsoft.com/office/drawing/2014/main" id="{00000000-0008-0000-1000-00004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5" name="Option Button 2124">
          <a:extLst>
            <a:ext uri="{FF2B5EF4-FFF2-40B4-BE49-F238E27FC236}">
              <a16:creationId xmlns:a16="http://schemas.microsoft.com/office/drawing/2014/main" id="{00000000-0008-0000-1000-00004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6" name="Group Box 2125" descr="Group Box 5">
          <a:extLst>
            <a:ext uri="{FF2B5EF4-FFF2-40B4-BE49-F238E27FC236}">
              <a16:creationId xmlns:a16="http://schemas.microsoft.com/office/drawing/2014/main" id="{00000000-0008-0000-1000-00004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445</xdr:row>
      <xdr:rowOff>28440</xdr:rowOff>
    </xdr:from>
    <xdr:to>
      <xdr:col>7</xdr:col>
      <xdr:colOff>-363960</xdr:colOff>
      <xdr:row>446</xdr:row>
      <xdr:rowOff>0</xdr:rowOff>
    </xdr:to>
    <xdr:sp macro="" textlink="">
      <xdr:nvSpPr>
        <xdr:cNvPr id="2127" name="Option Button 2126">
          <a:extLst>
            <a:ext uri="{FF2B5EF4-FFF2-40B4-BE49-F238E27FC236}">
              <a16:creationId xmlns:a16="http://schemas.microsoft.com/office/drawing/2014/main" id="{00000000-0008-0000-1000-00004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8" name="Option Button 2127">
          <a:extLst>
            <a:ext uri="{FF2B5EF4-FFF2-40B4-BE49-F238E27FC236}">
              <a16:creationId xmlns:a16="http://schemas.microsoft.com/office/drawing/2014/main" id="{00000000-0008-0000-1000-00005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29" name="Option Button 2128">
          <a:extLst>
            <a:ext uri="{FF2B5EF4-FFF2-40B4-BE49-F238E27FC236}">
              <a16:creationId xmlns:a16="http://schemas.microsoft.com/office/drawing/2014/main" id="{00000000-0008-0000-1000-00005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0" name="Option Button 2129">
          <a:extLst>
            <a:ext uri="{FF2B5EF4-FFF2-40B4-BE49-F238E27FC236}">
              <a16:creationId xmlns:a16="http://schemas.microsoft.com/office/drawing/2014/main" id="{00000000-0008-0000-1000-00005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1" name="Group Box 2130" descr="Group Box 5">
          <a:extLst>
            <a:ext uri="{FF2B5EF4-FFF2-40B4-BE49-F238E27FC236}">
              <a16:creationId xmlns:a16="http://schemas.microsoft.com/office/drawing/2014/main" id="{00000000-0008-0000-1000-00005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446</xdr:row>
      <xdr:rowOff>28440</xdr:rowOff>
    </xdr:from>
    <xdr:to>
      <xdr:col>7</xdr:col>
      <xdr:colOff>-363960</xdr:colOff>
      <xdr:row>447</xdr:row>
      <xdr:rowOff>0</xdr:rowOff>
    </xdr:to>
    <xdr:sp macro="" textlink="">
      <xdr:nvSpPr>
        <xdr:cNvPr id="2132" name="Option Button 2131">
          <a:extLst>
            <a:ext uri="{FF2B5EF4-FFF2-40B4-BE49-F238E27FC236}">
              <a16:creationId xmlns:a16="http://schemas.microsoft.com/office/drawing/2014/main" id="{00000000-0008-0000-1000-00005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3" name="Option Button 2132">
          <a:extLst>
            <a:ext uri="{FF2B5EF4-FFF2-40B4-BE49-F238E27FC236}">
              <a16:creationId xmlns:a16="http://schemas.microsoft.com/office/drawing/2014/main" id="{00000000-0008-0000-1000-00005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4" name="Option Button 2133">
          <a:extLst>
            <a:ext uri="{FF2B5EF4-FFF2-40B4-BE49-F238E27FC236}">
              <a16:creationId xmlns:a16="http://schemas.microsoft.com/office/drawing/2014/main" id="{00000000-0008-0000-1000-00005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5" name="Option Button 2134">
          <a:extLst>
            <a:ext uri="{FF2B5EF4-FFF2-40B4-BE49-F238E27FC236}">
              <a16:creationId xmlns:a16="http://schemas.microsoft.com/office/drawing/2014/main" id="{00000000-0008-0000-1000-00005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6" name="Group Box 2135" descr="Group Box 5">
          <a:extLst>
            <a:ext uri="{FF2B5EF4-FFF2-40B4-BE49-F238E27FC236}">
              <a16:creationId xmlns:a16="http://schemas.microsoft.com/office/drawing/2014/main" id="{00000000-0008-0000-1000-00005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447</xdr:row>
      <xdr:rowOff>28440</xdr:rowOff>
    </xdr:from>
    <xdr:to>
      <xdr:col>7</xdr:col>
      <xdr:colOff>-363960</xdr:colOff>
      <xdr:row>448</xdr:row>
      <xdr:rowOff>0</xdr:rowOff>
    </xdr:to>
    <xdr:sp macro="" textlink="">
      <xdr:nvSpPr>
        <xdr:cNvPr id="2137" name="Option Button 2136">
          <a:extLst>
            <a:ext uri="{FF2B5EF4-FFF2-40B4-BE49-F238E27FC236}">
              <a16:creationId xmlns:a16="http://schemas.microsoft.com/office/drawing/2014/main" id="{00000000-0008-0000-1000-00005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8" name="Option Button 2137">
          <a:extLst>
            <a:ext uri="{FF2B5EF4-FFF2-40B4-BE49-F238E27FC236}">
              <a16:creationId xmlns:a16="http://schemas.microsoft.com/office/drawing/2014/main" id="{00000000-0008-0000-1000-00005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39" name="Option Button 2138">
          <a:extLst>
            <a:ext uri="{FF2B5EF4-FFF2-40B4-BE49-F238E27FC236}">
              <a16:creationId xmlns:a16="http://schemas.microsoft.com/office/drawing/2014/main" id="{00000000-0008-0000-1000-00005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0" name="Option Button 2139">
          <a:extLst>
            <a:ext uri="{FF2B5EF4-FFF2-40B4-BE49-F238E27FC236}">
              <a16:creationId xmlns:a16="http://schemas.microsoft.com/office/drawing/2014/main" id="{00000000-0008-0000-1000-00005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1" name="Group Box 2140" descr="Group Box 5">
          <a:extLst>
            <a:ext uri="{FF2B5EF4-FFF2-40B4-BE49-F238E27FC236}">
              <a16:creationId xmlns:a16="http://schemas.microsoft.com/office/drawing/2014/main" id="{00000000-0008-0000-1000-00005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448</xdr:row>
      <xdr:rowOff>28440</xdr:rowOff>
    </xdr:from>
    <xdr:to>
      <xdr:col>7</xdr:col>
      <xdr:colOff>-363960</xdr:colOff>
      <xdr:row>449</xdr:row>
      <xdr:rowOff>0</xdr:rowOff>
    </xdr:to>
    <xdr:sp macro="" textlink="">
      <xdr:nvSpPr>
        <xdr:cNvPr id="2142" name="Option Button 2141">
          <a:extLst>
            <a:ext uri="{FF2B5EF4-FFF2-40B4-BE49-F238E27FC236}">
              <a16:creationId xmlns:a16="http://schemas.microsoft.com/office/drawing/2014/main" id="{00000000-0008-0000-1000-00005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3" name="Option Button 2142">
          <a:extLst>
            <a:ext uri="{FF2B5EF4-FFF2-40B4-BE49-F238E27FC236}">
              <a16:creationId xmlns:a16="http://schemas.microsoft.com/office/drawing/2014/main" id="{00000000-0008-0000-1000-00005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4" name="Option Button 2143">
          <a:extLst>
            <a:ext uri="{FF2B5EF4-FFF2-40B4-BE49-F238E27FC236}">
              <a16:creationId xmlns:a16="http://schemas.microsoft.com/office/drawing/2014/main" id="{00000000-0008-0000-1000-00006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5" name="Option Button 2144">
          <a:extLst>
            <a:ext uri="{FF2B5EF4-FFF2-40B4-BE49-F238E27FC236}">
              <a16:creationId xmlns:a16="http://schemas.microsoft.com/office/drawing/2014/main" id="{00000000-0008-0000-1000-00006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6" name="Group Box 2145" descr="Group Box 5">
          <a:extLst>
            <a:ext uri="{FF2B5EF4-FFF2-40B4-BE49-F238E27FC236}">
              <a16:creationId xmlns:a16="http://schemas.microsoft.com/office/drawing/2014/main" id="{00000000-0008-0000-1000-00006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449</xdr:row>
      <xdr:rowOff>28440</xdr:rowOff>
    </xdr:from>
    <xdr:to>
      <xdr:col>7</xdr:col>
      <xdr:colOff>-363960</xdr:colOff>
      <xdr:row>450</xdr:row>
      <xdr:rowOff>0</xdr:rowOff>
    </xdr:to>
    <xdr:sp macro="" textlink="">
      <xdr:nvSpPr>
        <xdr:cNvPr id="2147" name="Option Button 2146">
          <a:extLst>
            <a:ext uri="{FF2B5EF4-FFF2-40B4-BE49-F238E27FC236}">
              <a16:creationId xmlns:a16="http://schemas.microsoft.com/office/drawing/2014/main" id="{00000000-0008-0000-1000-00006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8" name="Option Button 2147">
          <a:extLst>
            <a:ext uri="{FF2B5EF4-FFF2-40B4-BE49-F238E27FC236}">
              <a16:creationId xmlns:a16="http://schemas.microsoft.com/office/drawing/2014/main" id="{00000000-0008-0000-1000-00006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49" name="Option Button 2148">
          <a:extLst>
            <a:ext uri="{FF2B5EF4-FFF2-40B4-BE49-F238E27FC236}">
              <a16:creationId xmlns:a16="http://schemas.microsoft.com/office/drawing/2014/main" id="{00000000-0008-0000-1000-00006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0" name="Option Button 2149">
          <a:extLst>
            <a:ext uri="{FF2B5EF4-FFF2-40B4-BE49-F238E27FC236}">
              <a16:creationId xmlns:a16="http://schemas.microsoft.com/office/drawing/2014/main" id="{00000000-0008-0000-1000-00006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1" name="Group Box 2150" descr="Group Box 5">
          <a:extLst>
            <a:ext uri="{FF2B5EF4-FFF2-40B4-BE49-F238E27FC236}">
              <a16:creationId xmlns:a16="http://schemas.microsoft.com/office/drawing/2014/main" id="{00000000-0008-0000-1000-00006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450</xdr:row>
      <xdr:rowOff>28440</xdr:rowOff>
    </xdr:from>
    <xdr:to>
      <xdr:col>7</xdr:col>
      <xdr:colOff>-363960</xdr:colOff>
      <xdr:row>451</xdr:row>
      <xdr:rowOff>0</xdr:rowOff>
    </xdr:to>
    <xdr:sp macro="" textlink="">
      <xdr:nvSpPr>
        <xdr:cNvPr id="2152" name="Option Button 2151">
          <a:extLst>
            <a:ext uri="{FF2B5EF4-FFF2-40B4-BE49-F238E27FC236}">
              <a16:creationId xmlns:a16="http://schemas.microsoft.com/office/drawing/2014/main" id="{00000000-0008-0000-1000-00006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3" name="Option Button 2152">
          <a:extLst>
            <a:ext uri="{FF2B5EF4-FFF2-40B4-BE49-F238E27FC236}">
              <a16:creationId xmlns:a16="http://schemas.microsoft.com/office/drawing/2014/main" id="{00000000-0008-0000-1000-00006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4" name="Option Button 2153">
          <a:extLst>
            <a:ext uri="{FF2B5EF4-FFF2-40B4-BE49-F238E27FC236}">
              <a16:creationId xmlns:a16="http://schemas.microsoft.com/office/drawing/2014/main" id="{00000000-0008-0000-1000-00006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5" name="Option Button 2154">
          <a:extLst>
            <a:ext uri="{FF2B5EF4-FFF2-40B4-BE49-F238E27FC236}">
              <a16:creationId xmlns:a16="http://schemas.microsoft.com/office/drawing/2014/main" id="{00000000-0008-0000-1000-00006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6" name="Group Box 2155" descr="Group Box 5">
          <a:extLst>
            <a:ext uri="{FF2B5EF4-FFF2-40B4-BE49-F238E27FC236}">
              <a16:creationId xmlns:a16="http://schemas.microsoft.com/office/drawing/2014/main" id="{00000000-0008-0000-1000-00006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451</xdr:row>
      <xdr:rowOff>28440</xdr:rowOff>
    </xdr:from>
    <xdr:to>
      <xdr:col>7</xdr:col>
      <xdr:colOff>-363960</xdr:colOff>
      <xdr:row>452</xdr:row>
      <xdr:rowOff>0</xdr:rowOff>
    </xdr:to>
    <xdr:sp macro="" textlink="">
      <xdr:nvSpPr>
        <xdr:cNvPr id="2157" name="Option Button 2156">
          <a:extLst>
            <a:ext uri="{FF2B5EF4-FFF2-40B4-BE49-F238E27FC236}">
              <a16:creationId xmlns:a16="http://schemas.microsoft.com/office/drawing/2014/main" id="{00000000-0008-0000-1000-00006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8" name="Option Button 2157">
          <a:extLst>
            <a:ext uri="{FF2B5EF4-FFF2-40B4-BE49-F238E27FC236}">
              <a16:creationId xmlns:a16="http://schemas.microsoft.com/office/drawing/2014/main" id="{00000000-0008-0000-1000-00006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59" name="Option Button 2158">
          <a:extLst>
            <a:ext uri="{FF2B5EF4-FFF2-40B4-BE49-F238E27FC236}">
              <a16:creationId xmlns:a16="http://schemas.microsoft.com/office/drawing/2014/main" id="{00000000-0008-0000-1000-00006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0" name="Option Button 2159">
          <a:extLst>
            <a:ext uri="{FF2B5EF4-FFF2-40B4-BE49-F238E27FC236}">
              <a16:creationId xmlns:a16="http://schemas.microsoft.com/office/drawing/2014/main" id="{00000000-0008-0000-1000-00007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1" name="Group Box 2160" descr="Group Box 5">
          <a:extLst>
            <a:ext uri="{FF2B5EF4-FFF2-40B4-BE49-F238E27FC236}">
              <a16:creationId xmlns:a16="http://schemas.microsoft.com/office/drawing/2014/main" id="{00000000-0008-0000-1000-00007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452</xdr:row>
      <xdr:rowOff>28440</xdr:rowOff>
    </xdr:from>
    <xdr:to>
      <xdr:col>7</xdr:col>
      <xdr:colOff>-363960</xdr:colOff>
      <xdr:row>453</xdr:row>
      <xdr:rowOff>0</xdr:rowOff>
    </xdr:to>
    <xdr:sp macro="" textlink="">
      <xdr:nvSpPr>
        <xdr:cNvPr id="2162" name="Option Button 2161">
          <a:extLst>
            <a:ext uri="{FF2B5EF4-FFF2-40B4-BE49-F238E27FC236}">
              <a16:creationId xmlns:a16="http://schemas.microsoft.com/office/drawing/2014/main" id="{00000000-0008-0000-1000-00007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3" name="Option Button 2162">
          <a:extLst>
            <a:ext uri="{FF2B5EF4-FFF2-40B4-BE49-F238E27FC236}">
              <a16:creationId xmlns:a16="http://schemas.microsoft.com/office/drawing/2014/main" id="{00000000-0008-0000-1000-00007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4" name="Option Button 2163">
          <a:extLst>
            <a:ext uri="{FF2B5EF4-FFF2-40B4-BE49-F238E27FC236}">
              <a16:creationId xmlns:a16="http://schemas.microsoft.com/office/drawing/2014/main" id="{00000000-0008-0000-1000-00007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5" name="Option Button 2164">
          <a:extLst>
            <a:ext uri="{FF2B5EF4-FFF2-40B4-BE49-F238E27FC236}">
              <a16:creationId xmlns:a16="http://schemas.microsoft.com/office/drawing/2014/main" id="{00000000-0008-0000-1000-00007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6" name="Group Box 2165" descr="Group Box 5">
          <a:extLst>
            <a:ext uri="{FF2B5EF4-FFF2-40B4-BE49-F238E27FC236}">
              <a16:creationId xmlns:a16="http://schemas.microsoft.com/office/drawing/2014/main" id="{00000000-0008-0000-1000-00007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453</xdr:row>
      <xdr:rowOff>28440</xdr:rowOff>
    </xdr:from>
    <xdr:to>
      <xdr:col>7</xdr:col>
      <xdr:colOff>-363960</xdr:colOff>
      <xdr:row>454</xdr:row>
      <xdr:rowOff>0</xdr:rowOff>
    </xdr:to>
    <xdr:sp macro="" textlink="">
      <xdr:nvSpPr>
        <xdr:cNvPr id="2167" name="Option Button 2166">
          <a:extLst>
            <a:ext uri="{FF2B5EF4-FFF2-40B4-BE49-F238E27FC236}">
              <a16:creationId xmlns:a16="http://schemas.microsoft.com/office/drawing/2014/main" id="{00000000-0008-0000-1000-00007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8" name="Option Button 2167">
          <a:extLst>
            <a:ext uri="{FF2B5EF4-FFF2-40B4-BE49-F238E27FC236}">
              <a16:creationId xmlns:a16="http://schemas.microsoft.com/office/drawing/2014/main" id="{00000000-0008-0000-1000-00007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69" name="Option Button 2168">
          <a:extLst>
            <a:ext uri="{FF2B5EF4-FFF2-40B4-BE49-F238E27FC236}">
              <a16:creationId xmlns:a16="http://schemas.microsoft.com/office/drawing/2014/main" id="{00000000-0008-0000-1000-00007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0" name="Option Button 2169">
          <a:extLst>
            <a:ext uri="{FF2B5EF4-FFF2-40B4-BE49-F238E27FC236}">
              <a16:creationId xmlns:a16="http://schemas.microsoft.com/office/drawing/2014/main" id="{00000000-0008-0000-1000-00007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1" name="Group Box 2170" descr="Group Box 5">
          <a:extLst>
            <a:ext uri="{FF2B5EF4-FFF2-40B4-BE49-F238E27FC236}">
              <a16:creationId xmlns:a16="http://schemas.microsoft.com/office/drawing/2014/main" id="{00000000-0008-0000-1000-00007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454</xdr:row>
      <xdr:rowOff>28440</xdr:rowOff>
    </xdr:from>
    <xdr:to>
      <xdr:col>7</xdr:col>
      <xdr:colOff>-363960</xdr:colOff>
      <xdr:row>455</xdr:row>
      <xdr:rowOff>0</xdr:rowOff>
    </xdr:to>
    <xdr:sp macro="" textlink="">
      <xdr:nvSpPr>
        <xdr:cNvPr id="2172" name="Option Button 2171">
          <a:extLst>
            <a:ext uri="{FF2B5EF4-FFF2-40B4-BE49-F238E27FC236}">
              <a16:creationId xmlns:a16="http://schemas.microsoft.com/office/drawing/2014/main" id="{00000000-0008-0000-1000-00007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3" name="Option Button 2172">
          <a:extLst>
            <a:ext uri="{FF2B5EF4-FFF2-40B4-BE49-F238E27FC236}">
              <a16:creationId xmlns:a16="http://schemas.microsoft.com/office/drawing/2014/main" id="{00000000-0008-0000-1000-00007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4" name="Option Button 2173">
          <a:extLst>
            <a:ext uri="{FF2B5EF4-FFF2-40B4-BE49-F238E27FC236}">
              <a16:creationId xmlns:a16="http://schemas.microsoft.com/office/drawing/2014/main" id="{00000000-0008-0000-1000-00007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5" name="Option Button 2174">
          <a:extLst>
            <a:ext uri="{FF2B5EF4-FFF2-40B4-BE49-F238E27FC236}">
              <a16:creationId xmlns:a16="http://schemas.microsoft.com/office/drawing/2014/main" id="{00000000-0008-0000-1000-00007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6" name="Group Box 2175" descr="Group Box 5">
          <a:extLst>
            <a:ext uri="{FF2B5EF4-FFF2-40B4-BE49-F238E27FC236}">
              <a16:creationId xmlns:a16="http://schemas.microsoft.com/office/drawing/2014/main" id="{00000000-0008-0000-1000-00008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455</xdr:row>
      <xdr:rowOff>28440</xdr:rowOff>
    </xdr:from>
    <xdr:to>
      <xdr:col>7</xdr:col>
      <xdr:colOff>-363960</xdr:colOff>
      <xdr:row>456</xdr:row>
      <xdr:rowOff>0</xdr:rowOff>
    </xdr:to>
    <xdr:sp macro="" textlink="">
      <xdr:nvSpPr>
        <xdr:cNvPr id="2177" name="Option Button 2176">
          <a:extLst>
            <a:ext uri="{FF2B5EF4-FFF2-40B4-BE49-F238E27FC236}">
              <a16:creationId xmlns:a16="http://schemas.microsoft.com/office/drawing/2014/main" id="{00000000-0008-0000-1000-00008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8" name="Option Button 2177">
          <a:extLst>
            <a:ext uri="{FF2B5EF4-FFF2-40B4-BE49-F238E27FC236}">
              <a16:creationId xmlns:a16="http://schemas.microsoft.com/office/drawing/2014/main" id="{00000000-0008-0000-1000-00008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79" name="Option Button 2178">
          <a:extLst>
            <a:ext uri="{FF2B5EF4-FFF2-40B4-BE49-F238E27FC236}">
              <a16:creationId xmlns:a16="http://schemas.microsoft.com/office/drawing/2014/main" id="{00000000-0008-0000-1000-00008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0" name="Option Button 2179">
          <a:extLst>
            <a:ext uri="{FF2B5EF4-FFF2-40B4-BE49-F238E27FC236}">
              <a16:creationId xmlns:a16="http://schemas.microsoft.com/office/drawing/2014/main" id="{00000000-0008-0000-1000-00008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1" name="Group Box 2180" descr="Group Box 5">
          <a:extLst>
            <a:ext uri="{FF2B5EF4-FFF2-40B4-BE49-F238E27FC236}">
              <a16:creationId xmlns:a16="http://schemas.microsoft.com/office/drawing/2014/main" id="{00000000-0008-0000-1000-00008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456</xdr:row>
      <xdr:rowOff>28440</xdr:rowOff>
    </xdr:from>
    <xdr:to>
      <xdr:col>7</xdr:col>
      <xdr:colOff>-363960</xdr:colOff>
      <xdr:row>457</xdr:row>
      <xdr:rowOff>0</xdr:rowOff>
    </xdr:to>
    <xdr:sp macro="" textlink="">
      <xdr:nvSpPr>
        <xdr:cNvPr id="2182" name="Option Button 2181">
          <a:extLst>
            <a:ext uri="{FF2B5EF4-FFF2-40B4-BE49-F238E27FC236}">
              <a16:creationId xmlns:a16="http://schemas.microsoft.com/office/drawing/2014/main" id="{00000000-0008-0000-1000-00008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3" name="Option Button 2182">
          <a:extLst>
            <a:ext uri="{FF2B5EF4-FFF2-40B4-BE49-F238E27FC236}">
              <a16:creationId xmlns:a16="http://schemas.microsoft.com/office/drawing/2014/main" id="{00000000-0008-0000-1000-00008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4" name="Option Button 2183">
          <a:extLst>
            <a:ext uri="{FF2B5EF4-FFF2-40B4-BE49-F238E27FC236}">
              <a16:creationId xmlns:a16="http://schemas.microsoft.com/office/drawing/2014/main" id="{00000000-0008-0000-1000-00008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5" name="Option Button 2184">
          <a:extLst>
            <a:ext uri="{FF2B5EF4-FFF2-40B4-BE49-F238E27FC236}">
              <a16:creationId xmlns:a16="http://schemas.microsoft.com/office/drawing/2014/main" id="{00000000-0008-0000-1000-00008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6" name="Group Box 2185" descr="Group Box 5">
          <a:extLst>
            <a:ext uri="{FF2B5EF4-FFF2-40B4-BE49-F238E27FC236}">
              <a16:creationId xmlns:a16="http://schemas.microsoft.com/office/drawing/2014/main" id="{00000000-0008-0000-1000-00008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457</xdr:row>
      <xdr:rowOff>28440</xdr:rowOff>
    </xdr:from>
    <xdr:to>
      <xdr:col>7</xdr:col>
      <xdr:colOff>-363960</xdr:colOff>
      <xdr:row>458</xdr:row>
      <xdr:rowOff>0</xdr:rowOff>
    </xdr:to>
    <xdr:sp macro="" textlink="">
      <xdr:nvSpPr>
        <xdr:cNvPr id="2187" name="Option Button 2186">
          <a:extLst>
            <a:ext uri="{FF2B5EF4-FFF2-40B4-BE49-F238E27FC236}">
              <a16:creationId xmlns:a16="http://schemas.microsoft.com/office/drawing/2014/main" id="{00000000-0008-0000-1000-00008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8" name="Option Button 2187">
          <a:extLst>
            <a:ext uri="{FF2B5EF4-FFF2-40B4-BE49-F238E27FC236}">
              <a16:creationId xmlns:a16="http://schemas.microsoft.com/office/drawing/2014/main" id="{00000000-0008-0000-1000-00008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89" name="Option Button 2188">
          <a:extLst>
            <a:ext uri="{FF2B5EF4-FFF2-40B4-BE49-F238E27FC236}">
              <a16:creationId xmlns:a16="http://schemas.microsoft.com/office/drawing/2014/main" id="{00000000-0008-0000-1000-00008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0" name="Option Button 2189">
          <a:extLst>
            <a:ext uri="{FF2B5EF4-FFF2-40B4-BE49-F238E27FC236}">
              <a16:creationId xmlns:a16="http://schemas.microsoft.com/office/drawing/2014/main" id="{00000000-0008-0000-1000-00008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1" name="Group Box 2190" descr="Group Box 5">
          <a:extLst>
            <a:ext uri="{FF2B5EF4-FFF2-40B4-BE49-F238E27FC236}">
              <a16:creationId xmlns:a16="http://schemas.microsoft.com/office/drawing/2014/main" id="{00000000-0008-0000-1000-00008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458</xdr:row>
      <xdr:rowOff>28440</xdr:rowOff>
    </xdr:from>
    <xdr:to>
      <xdr:col>7</xdr:col>
      <xdr:colOff>-363960</xdr:colOff>
      <xdr:row>459</xdr:row>
      <xdr:rowOff>0</xdr:rowOff>
    </xdr:to>
    <xdr:sp macro="" textlink="">
      <xdr:nvSpPr>
        <xdr:cNvPr id="2192" name="Option Button 2191">
          <a:extLst>
            <a:ext uri="{FF2B5EF4-FFF2-40B4-BE49-F238E27FC236}">
              <a16:creationId xmlns:a16="http://schemas.microsoft.com/office/drawing/2014/main" id="{00000000-0008-0000-1000-00009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3" name="Option Button 2192">
          <a:extLst>
            <a:ext uri="{FF2B5EF4-FFF2-40B4-BE49-F238E27FC236}">
              <a16:creationId xmlns:a16="http://schemas.microsoft.com/office/drawing/2014/main" id="{00000000-0008-0000-1000-00009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4" name="Option Button 2193">
          <a:extLst>
            <a:ext uri="{FF2B5EF4-FFF2-40B4-BE49-F238E27FC236}">
              <a16:creationId xmlns:a16="http://schemas.microsoft.com/office/drawing/2014/main" id="{00000000-0008-0000-1000-00009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5" name="Option Button 2194">
          <a:extLst>
            <a:ext uri="{FF2B5EF4-FFF2-40B4-BE49-F238E27FC236}">
              <a16:creationId xmlns:a16="http://schemas.microsoft.com/office/drawing/2014/main" id="{00000000-0008-0000-1000-00009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6" name="Group Box 2195" descr="Group Box 5">
          <a:extLst>
            <a:ext uri="{FF2B5EF4-FFF2-40B4-BE49-F238E27FC236}">
              <a16:creationId xmlns:a16="http://schemas.microsoft.com/office/drawing/2014/main" id="{00000000-0008-0000-1000-00009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459</xdr:row>
      <xdr:rowOff>28440</xdr:rowOff>
    </xdr:from>
    <xdr:to>
      <xdr:col>7</xdr:col>
      <xdr:colOff>-363960</xdr:colOff>
      <xdr:row>460</xdr:row>
      <xdr:rowOff>0</xdr:rowOff>
    </xdr:to>
    <xdr:sp macro="" textlink="">
      <xdr:nvSpPr>
        <xdr:cNvPr id="2197" name="Option Button 2196">
          <a:extLst>
            <a:ext uri="{FF2B5EF4-FFF2-40B4-BE49-F238E27FC236}">
              <a16:creationId xmlns:a16="http://schemas.microsoft.com/office/drawing/2014/main" id="{00000000-0008-0000-1000-00009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8" name="Option Button 2197">
          <a:extLst>
            <a:ext uri="{FF2B5EF4-FFF2-40B4-BE49-F238E27FC236}">
              <a16:creationId xmlns:a16="http://schemas.microsoft.com/office/drawing/2014/main" id="{00000000-0008-0000-1000-00009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199" name="Option Button 2198">
          <a:extLst>
            <a:ext uri="{FF2B5EF4-FFF2-40B4-BE49-F238E27FC236}">
              <a16:creationId xmlns:a16="http://schemas.microsoft.com/office/drawing/2014/main" id="{00000000-0008-0000-1000-00009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0" name="Option Button 2199">
          <a:extLst>
            <a:ext uri="{FF2B5EF4-FFF2-40B4-BE49-F238E27FC236}">
              <a16:creationId xmlns:a16="http://schemas.microsoft.com/office/drawing/2014/main" id="{00000000-0008-0000-1000-00009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1" name="Group Box 2200" descr="Group Box 5">
          <a:extLst>
            <a:ext uri="{FF2B5EF4-FFF2-40B4-BE49-F238E27FC236}">
              <a16:creationId xmlns:a16="http://schemas.microsoft.com/office/drawing/2014/main" id="{00000000-0008-0000-1000-00009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460</xdr:row>
      <xdr:rowOff>28440</xdr:rowOff>
    </xdr:from>
    <xdr:to>
      <xdr:col>7</xdr:col>
      <xdr:colOff>-363960</xdr:colOff>
      <xdr:row>461</xdr:row>
      <xdr:rowOff>0</xdr:rowOff>
    </xdr:to>
    <xdr:sp macro="" textlink="">
      <xdr:nvSpPr>
        <xdr:cNvPr id="2202" name="Option Button 2201">
          <a:extLst>
            <a:ext uri="{FF2B5EF4-FFF2-40B4-BE49-F238E27FC236}">
              <a16:creationId xmlns:a16="http://schemas.microsoft.com/office/drawing/2014/main" id="{00000000-0008-0000-1000-00009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3" name="Option Button 2202">
          <a:extLst>
            <a:ext uri="{FF2B5EF4-FFF2-40B4-BE49-F238E27FC236}">
              <a16:creationId xmlns:a16="http://schemas.microsoft.com/office/drawing/2014/main" id="{00000000-0008-0000-1000-00009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4" name="Option Button 2203">
          <a:extLst>
            <a:ext uri="{FF2B5EF4-FFF2-40B4-BE49-F238E27FC236}">
              <a16:creationId xmlns:a16="http://schemas.microsoft.com/office/drawing/2014/main" id="{00000000-0008-0000-1000-00009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5" name="Option Button 2204">
          <a:extLst>
            <a:ext uri="{FF2B5EF4-FFF2-40B4-BE49-F238E27FC236}">
              <a16:creationId xmlns:a16="http://schemas.microsoft.com/office/drawing/2014/main" id="{00000000-0008-0000-1000-00009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6" name="Group Box 2205" descr="Group Box 5">
          <a:extLst>
            <a:ext uri="{FF2B5EF4-FFF2-40B4-BE49-F238E27FC236}">
              <a16:creationId xmlns:a16="http://schemas.microsoft.com/office/drawing/2014/main" id="{00000000-0008-0000-1000-00009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461</xdr:row>
      <xdr:rowOff>28440</xdr:rowOff>
    </xdr:from>
    <xdr:to>
      <xdr:col>7</xdr:col>
      <xdr:colOff>-363960</xdr:colOff>
      <xdr:row>462</xdr:row>
      <xdr:rowOff>0</xdr:rowOff>
    </xdr:to>
    <xdr:sp macro="" textlink="">
      <xdr:nvSpPr>
        <xdr:cNvPr id="2207" name="Option Button 2206">
          <a:extLst>
            <a:ext uri="{FF2B5EF4-FFF2-40B4-BE49-F238E27FC236}">
              <a16:creationId xmlns:a16="http://schemas.microsoft.com/office/drawing/2014/main" id="{00000000-0008-0000-1000-00009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8" name="Option Button 2207">
          <a:extLst>
            <a:ext uri="{FF2B5EF4-FFF2-40B4-BE49-F238E27FC236}">
              <a16:creationId xmlns:a16="http://schemas.microsoft.com/office/drawing/2014/main" id="{00000000-0008-0000-1000-0000A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09" name="Option Button 2208">
          <a:extLst>
            <a:ext uri="{FF2B5EF4-FFF2-40B4-BE49-F238E27FC236}">
              <a16:creationId xmlns:a16="http://schemas.microsoft.com/office/drawing/2014/main" id="{00000000-0008-0000-1000-0000A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0" name="Option Button 2209">
          <a:extLst>
            <a:ext uri="{FF2B5EF4-FFF2-40B4-BE49-F238E27FC236}">
              <a16:creationId xmlns:a16="http://schemas.microsoft.com/office/drawing/2014/main" id="{00000000-0008-0000-1000-0000A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1" name="Group Box 2210" descr="Group Box 5">
          <a:extLst>
            <a:ext uri="{FF2B5EF4-FFF2-40B4-BE49-F238E27FC236}">
              <a16:creationId xmlns:a16="http://schemas.microsoft.com/office/drawing/2014/main" id="{00000000-0008-0000-1000-0000A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462</xdr:row>
      <xdr:rowOff>28440</xdr:rowOff>
    </xdr:from>
    <xdr:to>
      <xdr:col>7</xdr:col>
      <xdr:colOff>-363960</xdr:colOff>
      <xdr:row>463</xdr:row>
      <xdr:rowOff>0</xdr:rowOff>
    </xdr:to>
    <xdr:sp macro="" textlink="">
      <xdr:nvSpPr>
        <xdr:cNvPr id="2212" name="Option Button 2211">
          <a:extLst>
            <a:ext uri="{FF2B5EF4-FFF2-40B4-BE49-F238E27FC236}">
              <a16:creationId xmlns:a16="http://schemas.microsoft.com/office/drawing/2014/main" id="{00000000-0008-0000-1000-0000A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3" name="Option Button 2212">
          <a:extLst>
            <a:ext uri="{FF2B5EF4-FFF2-40B4-BE49-F238E27FC236}">
              <a16:creationId xmlns:a16="http://schemas.microsoft.com/office/drawing/2014/main" id="{00000000-0008-0000-1000-0000A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4" name="Option Button 2213">
          <a:extLst>
            <a:ext uri="{FF2B5EF4-FFF2-40B4-BE49-F238E27FC236}">
              <a16:creationId xmlns:a16="http://schemas.microsoft.com/office/drawing/2014/main" id="{00000000-0008-0000-1000-0000A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5" name="Option Button 2214">
          <a:extLst>
            <a:ext uri="{FF2B5EF4-FFF2-40B4-BE49-F238E27FC236}">
              <a16:creationId xmlns:a16="http://schemas.microsoft.com/office/drawing/2014/main" id="{00000000-0008-0000-1000-0000A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6" name="Group Box 2215" descr="Group Box 5">
          <a:extLst>
            <a:ext uri="{FF2B5EF4-FFF2-40B4-BE49-F238E27FC236}">
              <a16:creationId xmlns:a16="http://schemas.microsoft.com/office/drawing/2014/main" id="{00000000-0008-0000-1000-0000A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463</xdr:row>
      <xdr:rowOff>28440</xdr:rowOff>
    </xdr:from>
    <xdr:to>
      <xdr:col>7</xdr:col>
      <xdr:colOff>-363960</xdr:colOff>
      <xdr:row>464</xdr:row>
      <xdr:rowOff>0</xdr:rowOff>
    </xdr:to>
    <xdr:sp macro="" textlink="">
      <xdr:nvSpPr>
        <xdr:cNvPr id="2217" name="Option Button 2216">
          <a:extLst>
            <a:ext uri="{FF2B5EF4-FFF2-40B4-BE49-F238E27FC236}">
              <a16:creationId xmlns:a16="http://schemas.microsoft.com/office/drawing/2014/main" id="{00000000-0008-0000-1000-0000A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8" name="Option Button 2217">
          <a:extLst>
            <a:ext uri="{FF2B5EF4-FFF2-40B4-BE49-F238E27FC236}">
              <a16:creationId xmlns:a16="http://schemas.microsoft.com/office/drawing/2014/main" id="{00000000-0008-0000-1000-0000A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19" name="Option Button 2218">
          <a:extLst>
            <a:ext uri="{FF2B5EF4-FFF2-40B4-BE49-F238E27FC236}">
              <a16:creationId xmlns:a16="http://schemas.microsoft.com/office/drawing/2014/main" id="{00000000-0008-0000-1000-0000A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0" name="Option Button 2219">
          <a:extLst>
            <a:ext uri="{FF2B5EF4-FFF2-40B4-BE49-F238E27FC236}">
              <a16:creationId xmlns:a16="http://schemas.microsoft.com/office/drawing/2014/main" id="{00000000-0008-0000-1000-0000A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1" name="Group Box 2220" descr="Group Box 5">
          <a:extLst>
            <a:ext uri="{FF2B5EF4-FFF2-40B4-BE49-F238E27FC236}">
              <a16:creationId xmlns:a16="http://schemas.microsoft.com/office/drawing/2014/main" id="{00000000-0008-0000-1000-0000A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464</xdr:row>
      <xdr:rowOff>28440</xdr:rowOff>
    </xdr:from>
    <xdr:to>
      <xdr:col>7</xdr:col>
      <xdr:colOff>-363960</xdr:colOff>
      <xdr:row>465</xdr:row>
      <xdr:rowOff>0</xdr:rowOff>
    </xdr:to>
    <xdr:sp macro="" textlink="">
      <xdr:nvSpPr>
        <xdr:cNvPr id="2222" name="Option Button 2221">
          <a:extLst>
            <a:ext uri="{FF2B5EF4-FFF2-40B4-BE49-F238E27FC236}">
              <a16:creationId xmlns:a16="http://schemas.microsoft.com/office/drawing/2014/main" id="{00000000-0008-0000-1000-0000A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3" name="Option Button 2222">
          <a:extLst>
            <a:ext uri="{FF2B5EF4-FFF2-40B4-BE49-F238E27FC236}">
              <a16:creationId xmlns:a16="http://schemas.microsoft.com/office/drawing/2014/main" id="{00000000-0008-0000-1000-0000A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4" name="Option Button 2223">
          <a:extLst>
            <a:ext uri="{FF2B5EF4-FFF2-40B4-BE49-F238E27FC236}">
              <a16:creationId xmlns:a16="http://schemas.microsoft.com/office/drawing/2014/main" id="{00000000-0008-0000-1000-0000B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5" name="Option Button 2224">
          <a:extLst>
            <a:ext uri="{FF2B5EF4-FFF2-40B4-BE49-F238E27FC236}">
              <a16:creationId xmlns:a16="http://schemas.microsoft.com/office/drawing/2014/main" id="{00000000-0008-0000-1000-0000B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6" name="Group Box 2225" descr="Group Box 5">
          <a:extLst>
            <a:ext uri="{FF2B5EF4-FFF2-40B4-BE49-F238E27FC236}">
              <a16:creationId xmlns:a16="http://schemas.microsoft.com/office/drawing/2014/main" id="{00000000-0008-0000-1000-0000B2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465</xdr:row>
      <xdr:rowOff>28440</xdr:rowOff>
    </xdr:from>
    <xdr:to>
      <xdr:col>7</xdr:col>
      <xdr:colOff>-363960</xdr:colOff>
      <xdr:row>466</xdr:row>
      <xdr:rowOff>0</xdr:rowOff>
    </xdr:to>
    <xdr:sp macro="" textlink="">
      <xdr:nvSpPr>
        <xdr:cNvPr id="2227" name="Option Button 2226">
          <a:extLst>
            <a:ext uri="{FF2B5EF4-FFF2-40B4-BE49-F238E27FC236}">
              <a16:creationId xmlns:a16="http://schemas.microsoft.com/office/drawing/2014/main" id="{00000000-0008-0000-1000-0000B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8" name="Option Button 2227">
          <a:extLst>
            <a:ext uri="{FF2B5EF4-FFF2-40B4-BE49-F238E27FC236}">
              <a16:creationId xmlns:a16="http://schemas.microsoft.com/office/drawing/2014/main" id="{00000000-0008-0000-1000-0000B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29" name="Option Button 2228">
          <a:extLst>
            <a:ext uri="{FF2B5EF4-FFF2-40B4-BE49-F238E27FC236}">
              <a16:creationId xmlns:a16="http://schemas.microsoft.com/office/drawing/2014/main" id="{00000000-0008-0000-1000-0000B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0" name="Option Button 2229">
          <a:extLst>
            <a:ext uri="{FF2B5EF4-FFF2-40B4-BE49-F238E27FC236}">
              <a16:creationId xmlns:a16="http://schemas.microsoft.com/office/drawing/2014/main" id="{00000000-0008-0000-1000-0000B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1" name="Group Box 2230" descr="Group Box 5">
          <a:extLst>
            <a:ext uri="{FF2B5EF4-FFF2-40B4-BE49-F238E27FC236}">
              <a16:creationId xmlns:a16="http://schemas.microsoft.com/office/drawing/2014/main" id="{00000000-0008-0000-1000-0000B7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466</xdr:row>
      <xdr:rowOff>28440</xdr:rowOff>
    </xdr:from>
    <xdr:to>
      <xdr:col>7</xdr:col>
      <xdr:colOff>-363960</xdr:colOff>
      <xdr:row>467</xdr:row>
      <xdr:rowOff>0</xdr:rowOff>
    </xdr:to>
    <xdr:sp macro="" textlink="">
      <xdr:nvSpPr>
        <xdr:cNvPr id="2232" name="Option Button 2231">
          <a:extLst>
            <a:ext uri="{FF2B5EF4-FFF2-40B4-BE49-F238E27FC236}">
              <a16:creationId xmlns:a16="http://schemas.microsoft.com/office/drawing/2014/main" id="{00000000-0008-0000-1000-0000B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3" name="Option Button 2232">
          <a:extLst>
            <a:ext uri="{FF2B5EF4-FFF2-40B4-BE49-F238E27FC236}">
              <a16:creationId xmlns:a16="http://schemas.microsoft.com/office/drawing/2014/main" id="{00000000-0008-0000-1000-0000B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4" name="Option Button 2233">
          <a:extLst>
            <a:ext uri="{FF2B5EF4-FFF2-40B4-BE49-F238E27FC236}">
              <a16:creationId xmlns:a16="http://schemas.microsoft.com/office/drawing/2014/main" id="{00000000-0008-0000-1000-0000B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5" name="Option Button 2234">
          <a:extLst>
            <a:ext uri="{FF2B5EF4-FFF2-40B4-BE49-F238E27FC236}">
              <a16:creationId xmlns:a16="http://schemas.microsoft.com/office/drawing/2014/main" id="{00000000-0008-0000-1000-0000B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6" name="Group Box 2235" descr="Group Box 5">
          <a:extLst>
            <a:ext uri="{FF2B5EF4-FFF2-40B4-BE49-F238E27FC236}">
              <a16:creationId xmlns:a16="http://schemas.microsoft.com/office/drawing/2014/main" id="{00000000-0008-0000-1000-0000BC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467</xdr:row>
      <xdr:rowOff>28440</xdr:rowOff>
    </xdr:from>
    <xdr:to>
      <xdr:col>7</xdr:col>
      <xdr:colOff>-363960</xdr:colOff>
      <xdr:row>468</xdr:row>
      <xdr:rowOff>0</xdr:rowOff>
    </xdr:to>
    <xdr:sp macro="" textlink="">
      <xdr:nvSpPr>
        <xdr:cNvPr id="2237" name="Option Button 2236">
          <a:extLst>
            <a:ext uri="{FF2B5EF4-FFF2-40B4-BE49-F238E27FC236}">
              <a16:creationId xmlns:a16="http://schemas.microsoft.com/office/drawing/2014/main" id="{00000000-0008-0000-1000-0000B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8" name="Option Button 2237">
          <a:extLst>
            <a:ext uri="{FF2B5EF4-FFF2-40B4-BE49-F238E27FC236}">
              <a16:creationId xmlns:a16="http://schemas.microsoft.com/office/drawing/2014/main" id="{00000000-0008-0000-1000-0000B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39" name="Option Button 2238">
          <a:extLst>
            <a:ext uri="{FF2B5EF4-FFF2-40B4-BE49-F238E27FC236}">
              <a16:creationId xmlns:a16="http://schemas.microsoft.com/office/drawing/2014/main" id="{00000000-0008-0000-1000-0000B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0" name="Option Button 2239">
          <a:extLst>
            <a:ext uri="{FF2B5EF4-FFF2-40B4-BE49-F238E27FC236}">
              <a16:creationId xmlns:a16="http://schemas.microsoft.com/office/drawing/2014/main" id="{00000000-0008-0000-1000-0000C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1" name="Group Box 2240" descr="Group Box 5">
          <a:extLst>
            <a:ext uri="{FF2B5EF4-FFF2-40B4-BE49-F238E27FC236}">
              <a16:creationId xmlns:a16="http://schemas.microsoft.com/office/drawing/2014/main" id="{00000000-0008-0000-1000-0000C1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468</xdr:row>
      <xdr:rowOff>28440</xdr:rowOff>
    </xdr:from>
    <xdr:to>
      <xdr:col>7</xdr:col>
      <xdr:colOff>-363960</xdr:colOff>
      <xdr:row>469</xdr:row>
      <xdr:rowOff>0</xdr:rowOff>
    </xdr:to>
    <xdr:sp macro="" textlink="">
      <xdr:nvSpPr>
        <xdr:cNvPr id="2242" name="Option Button 2241">
          <a:extLst>
            <a:ext uri="{FF2B5EF4-FFF2-40B4-BE49-F238E27FC236}">
              <a16:creationId xmlns:a16="http://schemas.microsoft.com/office/drawing/2014/main" id="{00000000-0008-0000-1000-0000C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3" name="Option Button 2242">
          <a:extLst>
            <a:ext uri="{FF2B5EF4-FFF2-40B4-BE49-F238E27FC236}">
              <a16:creationId xmlns:a16="http://schemas.microsoft.com/office/drawing/2014/main" id="{00000000-0008-0000-1000-0000C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4" name="Option Button 2243">
          <a:extLst>
            <a:ext uri="{FF2B5EF4-FFF2-40B4-BE49-F238E27FC236}">
              <a16:creationId xmlns:a16="http://schemas.microsoft.com/office/drawing/2014/main" id="{00000000-0008-0000-1000-0000C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5" name="Option Button 2244">
          <a:extLst>
            <a:ext uri="{FF2B5EF4-FFF2-40B4-BE49-F238E27FC236}">
              <a16:creationId xmlns:a16="http://schemas.microsoft.com/office/drawing/2014/main" id="{00000000-0008-0000-1000-0000C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6" name="Group Box 2245" descr="Group Box 5">
          <a:extLst>
            <a:ext uri="{FF2B5EF4-FFF2-40B4-BE49-F238E27FC236}">
              <a16:creationId xmlns:a16="http://schemas.microsoft.com/office/drawing/2014/main" id="{00000000-0008-0000-1000-0000C6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469</xdr:row>
      <xdr:rowOff>28440</xdr:rowOff>
    </xdr:from>
    <xdr:to>
      <xdr:col>7</xdr:col>
      <xdr:colOff>-363960</xdr:colOff>
      <xdr:row>470</xdr:row>
      <xdr:rowOff>0</xdr:rowOff>
    </xdr:to>
    <xdr:sp macro="" textlink="">
      <xdr:nvSpPr>
        <xdr:cNvPr id="2247" name="Option Button 2246">
          <a:extLst>
            <a:ext uri="{FF2B5EF4-FFF2-40B4-BE49-F238E27FC236}">
              <a16:creationId xmlns:a16="http://schemas.microsoft.com/office/drawing/2014/main" id="{00000000-0008-0000-1000-0000C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8" name="Option Button 2247">
          <a:extLst>
            <a:ext uri="{FF2B5EF4-FFF2-40B4-BE49-F238E27FC236}">
              <a16:creationId xmlns:a16="http://schemas.microsoft.com/office/drawing/2014/main" id="{00000000-0008-0000-1000-0000C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49" name="Option Button 2248">
          <a:extLst>
            <a:ext uri="{FF2B5EF4-FFF2-40B4-BE49-F238E27FC236}">
              <a16:creationId xmlns:a16="http://schemas.microsoft.com/office/drawing/2014/main" id="{00000000-0008-0000-1000-0000C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0" name="Option Button 2249">
          <a:extLst>
            <a:ext uri="{FF2B5EF4-FFF2-40B4-BE49-F238E27FC236}">
              <a16:creationId xmlns:a16="http://schemas.microsoft.com/office/drawing/2014/main" id="{00000000-0008-0000-1000-0000C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1" name="Group Box 2250" descr="Group Box 5">
          <a:extLst>
            <a:ext uri="{FF2B5EF4-FFF2-40B4-BE49-F238E27FC236}">
              <a16:creationId xmlns:a16="http://schemas.microsoft.com/office/drawing/2014/main" id="{00000000-0008-0000-1000-0000CB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470</xdr:row>
      <xdr:rowOff>28440</xdr:rowOff>
    </xdr:from>
    <xdr:to>
      <xdr:col>7</xdr:col>
      <xdr:colOff>-363960</xdr:colOff>
      <xdr:row>471</xdr:row>
      <xdr:rowOff>0</xdr:rowOff>
    </xdr:to>
    <xdr:sp macro="" textlink="">
      <xdr:nvSpPr>
        <xdr:cNvPr id="2252" name="Option Button 2251">
          <a:extLst>
            <a:ext uri="{FF2B5EF4-FFF2-40B4-BE49-F238E27FC236}">
              <a16:creationId xmlns:a16="http://schemas.microsoft.com/office/drawing/2014/main" id="{00000000-0008-0000-1000-0000C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3" name="Option Button 2252">
          <a:extLst>
            <a:ext uri="{FF2B5EF4-FFF2-40B4-BE49-F238E27FC236}">
              <a16:creationId xmlns:a16="http://schemas.microsoft.com/office/drawing/2014/main" id="{00000000-0008-0000-1000-0000C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4" name="Option Button 2253">
          <a:extLst>
            <a:ext uri="{FF2B5EF4-FFF2-40B4-BE49-F238E27FC236}">
              <a16:creationId xmlns:a16="http://schemas.microsoft.com/office/drawing/2014/main" id="{00000000-0008-0000-1000-0000C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5" name="Option Button 2254">
          <a:extLst>
            <a:ext uri="{FF2B5EF4-FFF2-40B4-BE49-F238E27FC236}">
              <a16:creationId xmlns:a16="http://schemas.microsoft.com/office/drawing/2014/main" id="{00000000-0008-0000-1000-0000C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6" name="Group Box 2255" descr="Group Box 5">
          <a:extLst>
            <a:ext uri="{FF2B5EF4-FFF2-40B4-BE49-F238E27FC236}">
              <a16:creationId xmlns:a16="http://schemas.microsoft.com/office/drawing/2014/main" id="{00000000-0008-0000-1000-0000D0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471</xdr:row>
      <xdr:rowOff>28440</xdr:rowOff>
    </xdr:from>
    <xdr:to>
      <xdr:col>7</xdr:col>
      <xdr:colOff>-363960</xdr:colOff>
      <xdr:row>472</xdr:row>
      <xdr:rowOff>0</xdr:rowOff>
    </xdr:to>
    <xdr:sp macro="" textlink="">
      <xdr:nvSpPr>
        <xdr:cNvPr id="2257" name="Option Button 2256">
          <a:extLst>
            <a:ext uri="{FF2B5EF4-FFF2-40B4-BE49-F238E27FC236}">
              <a16:creationId xmlns:a16="http://schemas.microsoft.com/office/drawing/2014/main" id="{00000000-0008-0000-1000-0000D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8" name="Option Button 2257">
          <a:extLst>
            <a:ext uri="{FF2B5EF4-FFF2-40B4-BE49-F238E27FC236}">
              <a16:creationId xmlns:a16="http://schemas.microsoft.com/office/drawing/2014/main" id="{00000000-0008-0000-1000-0000D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59" name="Option Button 2258">
          <a:extLst>
            <a:ext uri="{FF2B5EF4-FFF2-40B4-BE49-F238E27FC236}">
              <a16:creationId xmlns:a16="http://schemas.microsoft.com/office/drawing/2014/main" id="{00000000-0008-0000-1000-0000D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0" name="Option Button 2259">
          <a:extLst>
            <a:ext uri="{FF2B5EF4-FFF2-40B4-BE49-F238E27FC236}">
              <a16:creationId xmlns:a16="http://schemas.microsoft.com/office/drawing/2014/main" id="{00000000-0008-0000-1000-0000D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1" name="Group Box 2260" descr="Group Box 5">
          <a:extLst>
            <a:ext uri="{FF2B5EF4-FFF2-40B4-BE49-F238E27FC236}">
              <a16:creationId xmlns:a16="http://schemas.microsoft.com/office/drawing/2014/main" id="{00000000-0008-0000-1000-0000D5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472</xdr:row>
      <xdr:rowOff>28440</xdr:rowOff>
    </xdr:from>
    <xdr:to>
      <xdr:col>7</xdr:col>
      <xdr:colOff>-363960</xdr:colOff>
      <xdr:row>473</xdr:row>
      <xdr:rowOff>0</xdr:rowOff>
    </xdr:to>
    <xdr:sp macro="" textlink="">
      <xdr:nvSpPr>
        <xdr:cNvPr id="2262" name="Option Button 2261">
          <a:extLst>
            <a:ext uri="{FF2B5EF4-FFF2-40B4-BE49-F238E27FC236}">
              <a16:creationId xmlns:a16="http://schemas.microsoft.com/office/drawing/2014/main" id="{00000000-0008-0000-1000-0000D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3" name="Option Button 2262">
          <a:extLst>
            <a:ext uri="{FF2B5EF4-FFF2-40B4-BE49-F238E27FC236}">
              <a16:creationId xmlns:a16="http://schemas.microsoft.com/office/drawing/2014/main" id="{00000000-0008-0000-1000-0000D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4" name="Option Button 2263">
          <a:extLst>
            <a:ext uri="{FF2B5EF4-FFF2-40B4-BE49-F238E27FC236}">
              <a16:creationId xmlns:a16="http://schemas.microsoft.com/office/drawing/2014/main" id="{00000000-0008-0000-1000-0000D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5" name="Option Button 2264">
          <a:extLst>
            <a:ext uri="{FF2B5EF4-FFF2-40B4-BE49-F238E27FC236}">
              <a16:creationId xmlns:a16="http://schemas.microsoft.com/office/drawing/2014/main" id="{00000000-0008-0000-1000-0000D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6" name="Group Box 2265" descr="Group Box 5">
          <a:extLst>
            <a:ext uri="{FF2B5EF4-FFF2-40B4-BE49-F238E27FC236}">
              <a16:creationId xmlns:a16="http://schemas.microsoft.com/office/drawing/2014/main" id="{00000000-0008-0000-1000-0000DA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473</xdr:row>
      <xdr:rowOff>28440</xdr:rowOff>
    </xdr:from>
    <xdr:to>
      <xdr:col>7</xdr:col>
      <xdr:colOff>-363960</xdr:colOff>
      <xdr:row>474</xdr:row>
      <xdr:rowOff>0</xdr:rowOff>
    </xdr:to>
    <xdr:sp macro="" textlink="">
      <xdr:nvSpPr>
        <xdr:cNvPr id="2267" name="Option Button 2266">
          <a:extLst>
            <a:ext uri="{FF2B5EF4-FFF2-40B4-BE49-F238E27FC236}">
              <a16:creationId xmlns:a16="http://schemas.microsoft.com/office/drawing/2014/main" id="{00000000-0008-0000-1000-0000D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8" name="Option Button 2267">
          <a:extLst>
            <a:ext uri="{FF2B5EF4-FFF2-40B4-BE49-F238E27FC236}">
              <a16:creationId xmlns:a16="http://schemas.microsoft.com/office/drawing/2014/main" id="{00000000-0008-0000-1000-0000D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69" name="Option Button 2268">
          <a:extLst>
            <a:ext uri="{FF2B5EF4-FFF2-40B4-BE49-F238E27FC236}">
              <a16:creationId xmlns:a16="http://schemas.microsoft.com/office/drawing/2014/main" id="{00000000-0008-0000-1000-0000D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0" name="Option Button 2269">
          <a:extLst>
            <a:ext uri="{FF2B5EF4-FFF2-40B4-BE49-F238E27FC236}">
              <a16:creationId xmlns:a16="http://schemas.microsoft.com/office/drawing/2014/main" id="{00000000-0008-0000-1000-0000D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1" name="Group Box 2270" descr="Group Box 5">
          <a:extLst>
            <a:ext uri="{FF2B5EF4-FFF2-40B4-BE49-F238E27FC236}">
              <a16:creationId xmlns:a16="http://schemas.microsoft.com/office/drawing/2014/main" id="{00000000-0008-0000-1000-0000DF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474</xdr:row>
      <xdr:rowOff>28440</xdr:rowOff>
    </xdr:from>
    <xdr:to>
      <xdr:col>7</xdr:col>
      <xdr:colOff>-363960</xdr:colOff>
      <xdr:row>475</xdr:row>
      <xdr:rowOff>0</xdr:rowOff>
    </xdr:to>
    <xdr:sp macro="" textlink="">
      <xdr:nvSpPr>
        <xdr:cNvPr id="2272" name="Option Button 2271">
          <a:extLst>
            <a:ext uri="{FF2B5EF4-FFF2-40B4-BE49-F238E27FC236}">
              <a16:creationId xmlns:a16="http://schemas.microsoft.com/office/drawing/2014/main" id="{00000000-0008-0000-1000-0000E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3" name="Option Button 2272">
          <a:extLst>
            <a:ext uri="{FF2B5EF4-FFF2-40B4-BE49-F238E27FC236}">
              <a16:creationId xmlns:a16="http://schemas.microsoft.com/office/drawing/2014/main" id="{00000000-0008-0000-1000-0000E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4" name="Option Button 2273">
          <a:extLst>
            <a:ext uri="{FF2B5EF4-FFF2-40B4-BE49-F238E27FC236}">
              <a16:creationId xmlns:a16="http://schemas.microsoft.com/office/drawing/2014/main" id="{00000000-0008-0000-1000-0000E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5" name="Option Button 2274">
          <a:extLst>
            <a:ext uri="{FF2B5EF4-FFF2-40B4-BE49-F238E27FC236}">
              <a16:creationId xmlns:a16="http://schemas.microsoft.com/office/drawing/2014/main" id="{00000000-0008-0000-1000-0000E3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6" name="Group Box 2275" descr="Group Box 5">
          <a:extLst>
            <a:ext uri="{FF2B5EF4-FFF2-40B4-BE49-F238E27FC236}">
              <a16:creationId xmlns:a16="http://schemas.microsoft.com/office/drawing/2014/main" id="{00000000-0008-0000-1000-0000E4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475</xdr:row>
      <xdr:rowOff>28440</xdr:rowOff>
    </xdr:from>
    <xdr:to>
      <xdr:col>7</xdr:col>
      <xdr:colOff>-363960</xdr:colOff>
      <xdr:row>476</xdr:row>
      <xdr:rowOff>0</xdr:rowOff>
    </xdr:to>
    <xdr:sp macro="" textlink="">
      <xdr:nvSpPr>
        <xdr:cNvPr id="2277" name="Option Button 2276">
          <a:extLst>
            <a:ext uri="{FF2B5EF4-FFF2-40B4-BE49-F238E27FC236}">
              <a16:creationId xmlns:a16="http://schemas.microsoft.com/office/drawing/2014/main" id="{00000000-0008-0000-1000-0000E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8" name="Option Button 2277">
          <a:extLst>
            <a:ext uri="{FF2B5EF4-FFF2-40B4-BE49-F238E27FC236}">
              <a16:creationId xmlns:a16="http://schemas.microsoft.com/office/drawing/2014/main" id="{00000000-0008-0000-1000-0000E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79" name="Option Button 2278">
          <a:extLst>
            <a:ext uri="{FF2B5EF4-FFF2-40B4-BE49-F238E27FC236}">
              <a16:creationId xmlns:a16="http://schemas.microsoft.com/office/drawing/2014/main" id="{00000000-0008-0000-1000-0000E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0" name="Option Button 2279">
          <a:extLst>
            <a:ext uri="{FF2B5EF4-FFF2-40B4-BE49-F238E27FC236}">
              <a16:creationId xmlns:a16="http://schemas.microsoft.com/office/drawing/2014/main" id="{00000000-0008-0000-1000-0000E8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1" name="Group Box 2280" descr="Group Box 5">
          <a:extLst>
            <a:ext uri="{FF2B5EF4-FFF2-40B4-BE49-F238E27FC236}">
              <a16:creationId xmlns:a16="http://schemas.microsoft.com/office/drawing/2014/main" id="{00000000-0008-0000-1000-0000E9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476</xdr:row>
      <xdr:rowOff>28440</xdr:rowOff>
    </xdr:from>
    <xdr:to>
      <xdr:col>7</xdr:col>
      <xdr:colOff>-363960</xdr:colOff>
      <xdr:row>477</xdr:row>
      <xdr:rowOff>0</xdr:rowOff>
    </xdr:to>
    <xdr:sp macro="" textlink="">
      <xdr:nvSpPr>
        <xdr:cNvPr id="2282" name="Option Button 2281">
          <a:extLst>
            <a:ext uri="{FF2B5EF4-FFF2-40B4-BE49-F238E27FC236}">
              <a16:creationId xmlns:a16="http://schemas.microsoft.com/office/drawing/2014/main" id="{00000000-0008-0000-1000-0000E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3" name="Option Button 2282">
          <a:extLst>
            <a:ext uri="{FF2B5EF4-FFF2-40B4-BE49-F238E27FC236}">
              <a16:creationId xmlns:a16="http://schemas.microsoft.com/office/drawing/2014/main" id="{00000000-0008-0000-1000-0000E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4" name="Option Button 2283">
          <a:extLst>
            <a:ext uri="{FF2B5EF4-FFF2-40B4-BE49-F238E27FC236}">
              <a16:creationId xmlns:a16="http://schemas.microsoft.com/office/drawing/2014/main" id="{00000000-0008-0000-1000-0000E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5" name="Option Button 2284">
          <a:extLst>
            <a:ext uri="{FF2B5EF4-FFF2-40B4-BE49-F238E27FC236}">
              <a16:creationId xmlns:a16="http://schemas.microsoft.com/office/drawing/2014/main" id="{00000000-0008-0000-1000-0000ED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6" name="Group Box 2285" descr="Group Box 5">
          <a:extLst>
            <a:ext uri="{FF2B5EF4-FFF2-40B4-BE49-F238E27FC236}">
              <a16:creationId xmlns:a16="http://schemas.microsoft.com/office/drawing/2014/main" id="{00000000-0008-0000-1000-0000EE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477</xdr:row>
      <xdr:rowOff>28440</xdr:rowOff>
    </xdr:from>
    <xdr:to>
      <xdr:col>7</xdr:col>
      <xdr:colOff>-363960</xdr:colOff>
      <xdr:row>478</xdr:row>
      <xdr:rowOff>0</xdr:rowOff>
    </xdr:to>
    <xdr:sp macro="" textlink="">
      <xdr:nvSpPr>
        <xdr:cNvPr id="2287" name="Option Button 2286">
          <a:extLst>
            <a:ext uri="{FF2B5EF4-FFF2-40B4-BE49-F238E27FC236}">
              <a16:creationId xmlns:a16="http://schemas.microsoft.com/office/drawing/2014/main" id="{00000000-0008-0000-1000-0000E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8" name="Option Button 2287">
          <a:extLst>
            <a:ext uri="{FF2B5EF4-FFF2-40B4-BE49-F238E27FC236}">
              <a16:creationId xmlns:a16="http://schemas.microsoft.com/office/drawing/2014/main" id="{00000000-0008-0000-1000-0000F0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89" name="Option Button 2288">
          <a:extLst>
            <a:ext uri="{FF2B5EF4-FFF2-40B4-BE49-F238E27FC236}">
              <a16:creationId xmlns:a16="http://schemas.microsoft.com/office/drawing/2014/main" id="{00000000-0008-0000-1000-0000F1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0" name="Option Button 2289">
          <a:extLst>
            <a:ext uri="{FF2B5EF4-FFF2-40B4-BE49-F238E27FC236}">
              <a16:creationId xmlns:a16="http://schemas.microsoft.com/office/drawing/2014/main" id="{00000000-0008-0000-1000-0000F2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1" name="Group Box 2290" descr="Group Box 5">
          <a:extLst>
            <a:ext uri="{FF2B5EF4-FFF2-40B4-BE49-F238E27FC236}">
              <a16:creationId xmlns:a16="http://schemas.microsoft.com/office/drawing/2014/main" id="{00000000-0008-0000-1000-0000F3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478</xdr:row>
      <xdr:rowOff>28440</xdr:rowOff>
    </xdr:from>
    <xdr:to>
      <xdr:col>7</xdr:col>
      <xdr:colOff>-363960</xdr:colOff>
      <xdr:row>479</xdr:row>
      <xdr:rowOff>0</xdr:rowOff>
    </xdr:to>
    <xdr:sp macro="" textlink="">
      <xdr:nvSpPr>
        <xdr:cNvPr id="2292" name="Option Button 2291">
          <a:extLst>
            <a:ext uri="{FF2B5EF4-FFF2-40B4-BE49-F238E27FC236}">
              <a16:creationId xmlns:a16="http://schemas.microsoft.com/office/drawing/2014/main" id="{00000000-0008-0000-1000-0000F4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3" name="Option Button 2292">
          <a:extLst>
            <a:ext uri="{FF2B5EF4-FFF2-40B4-BE49-F238E27FC236}">
              <a16:creationId xmlns:a16="http://schemas.microsoft.com/office/drawing/2014/main" id="{00000000-0008-0000-1000-0000F5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4" name="Option Button 2293">
          <a:extLst>
            <a:ext uri="{FF2B5EF4-FFF2-40B4-BE49-F238E27FC236}">
              <a16:creationId xmlns:a16="http://schemas.microsoft.com/office/drawing/2014/main" id="{00000000-0008-0000-1000-0000F6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5" name="Option Button 2294">
          <a:extLst>
            <a:ext uri="{FF2B5EF4-FFF2-40B4-BE49-F238E27FC236}">
              <a16:creationId xmlns:a16="http://schemas.microsoft.com/office/drawing/2014/main" id="{00000000-0008-0000-1000-0000F7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6" name="Group Box 2295" descr="Group Box 5">
          <a:extLst>
            <a:ext uri="{FF2B5EF4-FFF2-40B4-BE49-F238E27FC236}">
              <a16:creationId xmlns:a16="http://schemas.microsoft.com/office/drawing/2014/main" id="{00000000-0008-0000-1000-0000F8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479</xdr:row>
      <xdr:rowOff>28440</xdr:rowOff>
    </xdr:from>
    <xdr:to>
      <xdr:col>7</xdr:col>
      <xdr:colOff>-363960</xdr:colOff>
      <xdr:row>480</xdr:row>
      <xdr:rowOff>0</xdr:rowOff>
    </xdr:to>
    <xdr:sp macro="" textlink="">
      <xdr:nvSpPr>
        <xdr:cNvPr id="2297" name="Option Button 2296">
          <a:extLst>
            <a:ext uri="{FF2B5EF4-FFF2-40B4-BE49-F238E27FC236}">
              <a16:creationId xmlns:a16="http://schemas.microsoft.com/office/drawing/2014/main" id="{00000000-0008-0000-1000-0000F9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8" name="Option Button 2297">
          <a:extLst>
            <a:ext uri="{FF2B5EF4-FFF2-40B4-BE49-F238E27FC236}">
              <a16:creationId xmlns:a16="http://schemas.microsoft.com/office/drawing/2014/main" id="{00000000-0008-0000-1000-0000FA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299" name="Option Button 2298">
          <a:extLst>
            <a:ext uri="{FF2B5EF4-FFF2-40B4-BE49-F238E27FC236}">
              <a16:creationId xmlns:a16="http://schemas.microsoft.com/office/drawing/2014/main" id="{00000000-0008-0000-1000-0000FB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0" name="Option Button 2299">
          <a:extLst>
            <a:ext uri="{FF2B5EF4-FFF2-40B4-BE49-F238E27FC236}">
              <a16:creationId xmlns:a16="http://schemas.microsoft.com/office/drawing/2014/main" id="{00000000-0008-0000-1000-0000FC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1" name="Group Box 2300" descr="Group Box 5">
          <a:extLst>
            <a:ext uri="{FF2B5EF4-FFF2-40B4-BE49-F238E27FC236}">
              <a16:creationId xmlns:a16="http://schemas.microsoft.com/office/drawing/2014/main" id="{00000000-0008-0000-1000-0000FD08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480</xdr:row>
      <xdr:rowOff>28440</xdr:rowOff>
    </xdr:from>
    <xdr:to>
      <xdr:col>7</xdr:col>
      <xdr:colOff>-363960</xdr:colOff>
      <xdr:row>481</xdr:row>
      <xdr:rowOff>0</xdr:rowOff>
    </xdr:to>
    <xdr:sp macro="" textlink="">
      <xdr:nvSpPr>
        <xdr:cNvPr id="2302" name="Option Button 2301">
          <a:extLst>
            <a:ext uri="{FF2B5EF4-FFF2-40B4-BE49-F238E27FC236}">
              <a16:creationId xmlns:a16="http://schemas.microsoft.com/office/drawing/2014/main" id="{00000000-0008-0000-1000-0000FE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3" name="Option Button 2302">
          <a:extLst>
            <a:ext uri="{FF2B5EF4-FFF2-40B4-BE49-F238E27FC236}">
              <a16:creationId xmlns:a16="http://schemas.microsoft.com/office/drawing/2014/main" id="{00000000-0008-0000-1000-0000FF08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4" name="Option Button 2303">
          <a:extLst>
            <a:ext uri="{FF2B5EF4-FFF2-40B4-BE49-F238E27FC236}">
              <a16:creationId xmlns:a16="http://schemas.microsoft.com/office/drawing/2014/main" id="{00000000-0008-0000-1000-00000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5" name="Option Button 2304">
          <a:extLst>
            <a:ext uri="{FF2B5EF4-FFF2-40B4-BE49-F238E27FC236}">
              <a16:creationId xmlns:a16="http://schemas.microsoft.com/office/drawing/2014/main" id="{00000000-0008-0000-1000-00000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6" name="Group Box 2305" descr="Group Box 5">
          <a:extLst>
            <a:ext uri="{FF2B5EF4-FFF2-40B4-BE49-F238E27FC236}">
              <a16:creationId xmlns:a16="http://schemas.microsoft.com/office/drawing/2014/main" id="{00000000-0008-0000-1000-00000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481</xdr:row>
      <xdr:rowOff>28440</xdr:rowOff>
    </xdr:from>
    <xdr:to>
      <xdr:col>7</xdr:col>
      <xdr:colOff>-363960</xdr:colOff>
      <xdr:row>482</xdr:row>
      <xdr:rowOff>0</xdr:rowOff>
    </xdr:to>
    <xdr:sp macro="" textlink="">
      <xdr:nvSpPr>
        <xdr:cNvPr id="2307" name="Option Button 2306">
          <a:extLst>
            <a:ext uri="{FF2B5EF4-FFF2-40B4-BE49-F238E27FC236}">
              <a16:creationId xmlns:a16="http://schemas.microsoft.com/office/drawing/2014/main" id="{00000000-0008-0000-1000-00000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8" name="Option Button 2307">
          <a:extLst>
            <a:ext uri="{FF2B5EF4-FFF2-40B4-BE49-F238E27FC236}">
              <a16:creationId xmlns:a16="http://schemas.microsoft.com/office/drawing/2014/main" id="{00000000-0008-0000-1000-00000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09" name="Option Button 2308">
          <a:extLst>
            <a:ext uri="{FF2B5EF4-FFF2-40B4-BE49-F238E27FC236}">
              <a16:creationId xmlns:a16="http://schemas.microsoft.com/office/drawing/2014/main" id="{00000000-0008-0000-1000-00000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0" name="Option Button 2309">
          <a:extLst>
            <a:ext uri="{FF2B5EF4-FFF2-40B4-BE49-F238E27FC236}">
              <a16:creationId xmlns:a16="http://schemas.microsoft.com/office/drawing/2014/main" id="{00000000-0008-0000-1000-00000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1" name="Group Box 2310" descr="Group Box 5">
          <a:extLst>
            <a:ext uri="{FF2B5EF4-FFF2-40B4-BE49-F238E27FC236}">
              <a16:creationId xmlns:a16="http://schemas.microsoft.com/office/drawing/2014/main" id="{00000000-0008-0000-1000-00000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482</xdr:row>
      <xdr:rowOff>28440</xdr:rowOff>
    </xdr:from>
    <xdr:to>
      <xdr:col>7</xdr:col>
      <xdr:colOff>-363960</xdr:colOff>
      <xdr:row>483</xdr:row>
      <xdr:rowOff>0</xdr:rowOff>
    </xdr:to>
    <xdr:sp macro="" textlink="">
      <xdr:nvSpPr>
        <xdr:cNvPr id="2312" name="Option Button 2311">
          <a:extLst>
            <a:ext uri="{FF2B5EF4-FFF2-40B4-BE49-F238E27FC236}">
              <a16:creationId xmlns:a16="http://schemas.microsoft.com/office/drawing/2014/main" id="{00000000-0008-0000-1000-00000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3" name="Option Button 2312">
          <a:extLst>
            <a:ext uri="{FF2B5EF4-FFF2-40B4-BE49-F238E27FC236}">
              <a16:creationId xmlns:a16="http://schemas.microsoft.com/office/drawing/2014/main" id="{00000000-0008-0000-1000-00000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4" name="Option Button 2313">
          <a:extLst>
            <a:ext uri="{FF2B5EF4-FFF2-40B4-BE49-F238E27FC236}">
              <a16:creationId xmlns:a16="http://schemas.microsoft.com/office/drawing/2014/main" id="{00000000-0008-0000-1000-00000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5" name="Option Button 2314">
          <a:extLst>
            <a:ext uri="{FF2B5EF4-FFF2-40B4-BE49-F238E27FC236}">
              <a16:creationId xmlns:a16="http://schemas.microsoft.com/office/drawing/2014/main" id="{00000000-0008-0000-1000-00000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6" name="Group Box 2315" descr="Group Box 5">
          <a:extLst>
            <a:ext uri="{FF2B5EF4-FFF2-40B4-BE49-F238E27FC236}">
              <a16:creationId xmlns:a16="http://schemas.microsoft.com/office/drawing/2014/main" id="{00000000-0008-0000-1000-00000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483</xdr:row>
      <xdr:rowOff>28440</xdr:rowOff>
    </xdr:from>
    <xdr:to>
      <xdr:col>7</xdr:col>
      <xdr:colOff>-363960</xdr:colOff>
      <xdr:row>484</xdr:row>
      <xdr:rowOff>0</xdr:rowOff>
    </xdr:to>
    <xdr:sp macro="" textlink="">
      <xdr:nvSpPr>
        <xdr:cNvPr id="2317" name="Option Button 2316">
          <a:extLst>
            <a:ext uri="{FF2B5EF4-FFF2-40B4-BE49-F238E27FC236}">
              <a16:creationId xmlns:a16="http://schemas.microsoft.com/office/drawing/2014/main" id="{00000000-0008-0000-1000-00000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8" name="Option Button 2317">
          <a:extLst>
            <a:ext uri="{FF2B5EF4-FFF2-40B4-BE49-F238E27FC236}">
              <a16:creationId xmlns:a16="http://schemas.microsoft.com/office/drawing/2014/main" id="{00000000-0008-0000-1000-00000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19" name="Option Button 2318">
          <a:extLst>
            <a:ext uri="{FF2B5EF4-FFF2-40B4-BE49-F238E27FC236}">
              <a16:creationId xmlns:a16="http://schemas.microsoft.com/office/drawing/2014/main" id="{00000000-0008-0000-1000-00000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0" name="Option Button 2319">
          <a:extLst>
            <a:ext uri="{FF2B5EF4-FFF2-40B4-BE49-F238E27FC236}">
              <a16:creationId xmlns:a16="http://schemas.microsoft.com/office/drawing/2014/main" id="{00000000-0008-0000-1000-00001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1" name="Group Box 2320" descr="Group Box 5">
          <a:extLst>
            <a:ext uri="{FF2B5EF4-FFF2-40B4-BE49-F238E27FC236}">
              <a16:creationId xmlns:a16="http://schemas.microsoft.com/office/drawing/2014/main" id="{00000000-0008-0000-1000-00001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484</xdr:row>
      <xdr:rowOff>28440</xdr:rowOff>
    </xdr:from>
    <xdr:to>
      <xdr:col>7</xdr:col>
      <xdr:colOff>-363960</xdr:colOff>
      <xdr:row>485</xdr:row>
      <xdr:rowOff>0</xdr:rowOff>
    </xdr:to>
    <xdr:sp macro="" textlink="">
      <xdr:nvSpPr>
        <xdr:cNvPr id="2322" name="Option Button 2321">
          <a:extLst>
            <a:ext uri="{FF2B5EF4-FFF2-40B4-BE49-F238E27FC236}">
              <a16:creationId xmlns:a16="http://schemas.microsoft.com/office/drawing/2014/main" id="{00000000-0008-0000-1000-00001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3" name="Option Button 2322">
          <a:extLst>
            <a:ext uri="{FF2B5EF4-FFF2-40B4-BE49-F238E27FC236}">
              <a16:creationId xmlns:a16="http://schemas.microsoft.com/office/drawing/2014/main" id="{00000000-0008-0000-1000-00001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4" name="Option Button 2323">
          <a:extLst>
            <a:ext uri="{FF2B5EF4-FFF2-40B4-BE49-F238E27FC236}">
              <a16:creationId xmlns:a16="http://schemas.microsoft.com/office/drawing/2014/main" id="{00000000-0008-0000-1000-00001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5" name="Option Button 2324">
          <a:extLst>
            <a:ext uri="{FF2B5EF4-FFF2-40B4-BE49-F238E27FC236}">
              <a16:creationId xmlns:a16="http://schemas.microsoft.com/office/drawing/2014/main" id="{00000000-0008-0000-1000-00001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6" name="Group Box 2325" descr="Group Box 5">
          <a:extLst>
            <a:ext uri="{FF2B5EF4-FFF2-40B4-BE49-F238E27FC236}">
              <a16:creationId xmlns:a16="http://schemas.microsoft.com/office/drawing/2014/main" id="{00000000-0008-0000-1000-00001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485</xdr:row>
      <xdr:rowOff>28440</xdr:rowOff>
    </xdr:from>
    <xdr:to>
      <xdr:col>7</xdr:col>
      <xdr:colOff>-363960</xdr:colOff>
      <xdr:row>486</xdr:row>
      <xdr:rowOff>0</xdr:rowOff>
    </xdr:to>
    <xdr:sp macro="" textlink="">
      <xdr:nvSpPr>
        <xdr:cNvPr id="2327" name="Option Button 2326">
          <a:extLst>
            <a:ext uri="{FF2B5EF4-FFF2-40B4-BE49-F238E27FC236}">
              <a16:creationId xmlns:a16="http://schemas.microsoft.com/office/drawing/2014/main" id="{00000000-0008-0000-1000-00001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8" name="Option Button 2327">
          <a:extLst>
            <a:ext uri="{FF2B5EF4-FFF2-40B4-BE49-F238E27FC236}">
              <a16:creationId xmlns:a16="http://schemas.microsoft.com/office/drawing/2014/main" id="{00000000-0008-0000-1000-00001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29" name="Option Button 2328">
          <a:extLst>
            <a:ext uri="{FF2B5EF4-FFF2-40B4-BE49-F238E27FC236}">
              <a16:creationId xmlns:a16="http://schemas.microsoft.com/office/drawing/2014/main" id="{00000000-0008-0000-1000-00001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0" name="Option Button 2329">
          <a:extLst>
            <a:ext uri="{FF2B5EF4-FFF2-40B4-BE49-F238E27FC236}">
              <a16:creationId xmlns:a16="http://schemas.microsoft.com/office/drawing/2014/main" id="{00000000-0008-0000-1000-00001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1" name="Group Box 2330" descr="Group Box 5">
          <a:extLst>
            <a:ext uri="{FF2B5EF4-FFF2-40B4-BE49-F238E27FC236}">
              <a16:creationId xmlns:a16="http://schemas.microsoft.com/office/drawing/2014/main" id="{00000000-0008-0000-1000-00001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486</xdr:row>
      <xdr:rowOff>28440</xdr:rowOff>
    </xdr:from>
    <xdr:to>
      <xdr:col>7</xdr:col>
      <xdr:colOff>-363960</xdr:colOff>
      <xdr:row>487</xdr:row>
      <xdr:rowOff>0</xdr:rowOff>
    </xdr:to>
    <xdr:sp macro="" textlink="">
      <xdr:nvSpPr>
        <xdr:cNvPr id="2332" name="Option Button 2331">
          <a:extLst>
            <a:ext uri="{FF2B5EF4-FFF2-40B4-BE49-F238E27FC236}">
              <a16:creationId xmlns:a16="http://schemas.microsoft.com/office/drawing/2014/main" id="{00000000-0008-0000-1000-00001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3" name="Option Button 2332">
          <a:extLst>
            <a:ext uri="{FF2B5EF4-FFF2-40B4-BE49-F238E27FC236}">
              <a16:creationId xmlns:a16="http://schemas.microsoft.com/office/drawing/2014/main" id="{00000000-0008-0000-1000-00001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4" name="Option Button 2333">
          <a:extLst>
            <a:ext uri="{FF2B5EF4-FFF2-40B4-BE49-F238E27FC236}">
              <a16:creationId xmlns:a16="http://schemas.microsoft.com/office/drawing/2014/main" id="{00000000-0008-0000-1000-00001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5" name="Option Button 2334">
          <a:extLst>
            <a:ext uri="{FF2B5EF4-FFF2-40B4-BE49-F238E27FC236}">
              <a16:creationId xmlns:a16="http://schemas.microsoft.com/office/drawing/2014/main" id="{00000000-0008-0000-1000-00001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6" name="Group Box 2335" descr="Group Box 5">
          <a:extLst>
            <a:ext uri="{FF2B5EF4-FFF2-40B4-BE49-F238E27FC236}">
              <a16:creationId xmlns:a16="http://schemas.microsoft.com/office/drawing/2014/main" id="{00000000-0008-0000-1000-00002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487</xdr:row>
      <xdr:rowOff>28440</xdr:rowOff>
    </xdr:from>
    <xdr:to>
      <xdr:col>7</xdr:col>
      <xdr:colOff>-363960</xdr:colOff>
      <xdr:row>488</xdr:row>
      <xdr:rowOff>0</xdr:rowOff>
    </xdr:to>
    <xdr:sp macro="" textlink="">
      <xdr:nvSpPr>
        <xdr:cNvPr id="2337" name="Option Button 2336">
          <a:extLst>
            <a:ext uri="{FF2B5EF4-FFF2-40B4-BE49-F238E27FC236}">
              <a16:creationId xmlns:a16="http://schemas.microsoft.com/office/drawing/2014/main" id="{00000000-0008-0000-1000-00002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8" name="Option Button 2337">
          <a:extLst>
            <a:ext uri="{FF2B5EF4-FFF2-40B4-BE49-F238E27FC236}">
              <a16:creationId xmlns:a16="http://schemas.microsoft.com/office/drawing/2014/main" id="{00000000-0008-0000-1000-00002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39" name="Option Button 2338">
          <a:extLst>
            <a:ext uri="{FF2B5EF4-FFF2-40B4-BE49-F238E27FC236}">
              <a16:creationId xmlns:a16="http://schemas.microsoft.com/office/drawing/2014/main" id="{00000000-0008-0000-1000-00002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0" name="Option Button 2339">
          <a:extLst>
            <a:ext uri="{FF2B5EF4-FFF2-40B4-BE49-F238E27FC236}">
              <a16:creationId xmlns:a16="http://schemas.microsoft.com/office/drawing/2014/main" id="{00000000-0008-0000-1000-00002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1" name="Group Box 2340" descr="Group Box 5">
          <a:extLst>
            <a:ext uri="{FF2B5EF4-FFF2-40B4-BE49-F238E27FC236}">
              <a16:creationId xmlns:a16="http://schemas.microsoft.com/office/drawing/2014/main" id="{00000000-0008-0000-1000-00002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488</xdr:row>
      <xdr:rowOff>28440</xdr:rowOff>
    </xdr:from>
    <xdr:to>
      <xdr:col>7</xdr:col>
      <xdr:colOff>-363960</xdr:colOff>
      <xdr:row>489</xdr:row>
      <xdr:rowOff>0</xdr:rowOff>
    </xdr:to>
    <xdr:sp macro="" textlink="">
      <xdr:nvSpPr>
        <xdr:cNvPr id="2342" name="Option Button 2341">
          <a:extLst>
            <a:ext uri="{FF2B5EF4-FFF2-40B4-BE49-F238E27FC236}">
              <a16:creationId xmlns:a16="http://schemas.microsoft.com/office/drawing/2014/main" id="{00000000-0008-0000-1000-00002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3" name="Option Button 2342">
          <a:extLst>
            <a:ext uri="{FF2B5EF4-FFF2-40B4-BE49-F238E27FC236}">
              <a16:creationId xmlns:a16="http://schemas.microsoft.com/office/drawing/2014/main" id="{00000000-0008-0000-1000-00002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4" name="Option Button 2343">
          <a:extLst>
            <a:ext uri="{FF2B5EF4-FFF2-40B4-BE49-F238E27FC236}">
              <a16:creationId xmlns:a16="http://schemas.microsoft.com/office/drawing/2014/main" id="{00000000-0008-0000-1000-00002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5" name="Option Button 2344">
          <a:extLst>
            <a:ext uri="{FF2B5EF4-FFF2-40B4-BE49-F238E27FC236}">
              <a16:creationId xmlns:a16="http://schemas.microsoft.com/office/drawing/2014/main" id="{00000000-0008-0000-1000-00002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6" name="Group Box 2345" descr="Group Box 5">
          <a:extLst>
            <a:ext uri="{FF2B5EF4-FFF2-40B4-BE49-F238E27FC236}">
              <a16:creationId xmlns:a16="http://schemas.microsoft.com/office/drawing/2014/main" id="{00000000-0008-0000-1000-00002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489</xdr:row>
      <xdr:rowOff>28440</xdr:rowOff>
    </xdr:from>
    <xdr:to>
      <xdr:col>7</xdr:col>
      <xdr:colOff>-363960</xdr:colOff>
      <xdr:row>490</xdr:row>
      <xdr:rowOff>0</xdr:rowOff>
    </xdr:to>
    <xdr:sp macro="" textlink="">
      <xdr:nvSpPr>
        <xdr:cNvPr id="2347" name="Option Button 2346">
          <a:extLst>
            <a:ext uri="{FF2B5EF4-FFF2-40B4-BE49-F238E27FC236}">
              <a16:creationId xmlns:a16="http://schemas.microsoft.com/office/drawing/2014/main" id="{00000000-0008-0000-1000-00002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8" name="Option Button 2347">
          <a:extLst>
            <a:ext uri="{FF2B5EF4-FFF2-40B4-BE49-F238E27FC236}">
              <a16:creationId xmlns:a16="http://schemas.microsoft.com/office/drawing/2014/main" id="{00000000-0008-0000-1000-00002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49" name="Option Button 2348">
          <a:extLst>
            <a:ext uri="{FF2B5EF4-FFF2-40B4-BE49-F238E27FC236}">
              <a16:creationId xmlns:a16="http://schemas.microsoft.com/office/drawing/2014/main" id="{00000000-0008-0000-1000-00002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0" name="Option Button 2349">
          <a:extLst>
            <a:ext uri="{FF2B5EF4-FFF2-40B4-BE49-F238E27FC236}">
              <a16:creationId xmlns:a16="http://schemas.microsoft.com/office/drawing/2014/main" id="{00000000-0008-0000-1000-00002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1" name="Group Box 2350" descr="Group Box 5">
          <a:extLst>
            <a:ext uri="{FF2B5EF4-FFF2-40B4-BE49-F238E27FC236}">
              <a16:creationId xmlns:a16="http://schemas.microsoft.com/office/drawing/2014/main" id="{00000000-0008-0000-1000-00002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490</xdr:row>
      <xdr:rowOff>28440</xdr:rowOff>
    </xdr:from>
    <xdr:to>
      <xdr:col>7</xdr:col>
      <xdr:colOff>-363960</xdr:colOff>
      <xdr:row>491</xdr:row>
      <xdr:rowOff>0</xdr:rowOff>
    </xdr:to>
    <xdr:sp macro="" textlink="">
      <xdr:nvSpPr>
        <xdr:cNvPr id="2352" name="Option Button 2351">
          <a:extLst>
            <a:ext uri="{FF2B5EF4-FFF2-40B4-BE49-F238E27FC236}">
              <a16:creationId xmlns:a16="http://schemas.microsoft.com/office/drawing/2014/main" id="{00000000-0008-0000-1000-00003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3" name="Option Button 2352">
          <a:extLst>
            <a:ext uri="{FF2B5EF4-FFF2-40B4-BE49-F238E27FC236}">
              <a16:creationId xmlns:a16="http://schemas.microsoft.com/office/drawing/2014/main" id="{00000000-0008-0000-1000-00003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4" name="Option Button 2353">
          <a:extLst>
            <a:ext uri="{FF2B5EF4-FFF2-40B4-BE49-F238E27FC236}">
              <a16:creationId xmlns:a16="http://schemas.microsoft.com/office/drawing/2014/main" id="{00000000-0008-0000-1000-00003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5" name="Option Button 2354">
          <a:extLst>
            <a:ext uri="{FF2B5EF4-FFF2-40B4-BE49-F238E27FC236}">
              <a16:creationId xmlns:a16="http://schemas.microsoft.com/office/drawing/2014/main" id="{00000000-0008-0000-1000-00003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6" name="Group Box 2355" descr="Group Box 5">
          <a:extLst>
            <a:ext uri="{FF2B5EF4-FFF2-40B4-BE49-F238E27FC236}">
              <a16:creationId xmlns:a16="http://schemas.microsoft.com/office/drawing/2014/main" id="{00000000-0008-0000-1000-00003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491</xdr:row>
      <xdr:rowOff>28440</xdr:rowOff>
    </xdr:from>
    <xdr:to>
      <xdr:col>7</xdr:col>
      <xdr:colOff>-363960</xdr:colOff>
      <xdr:row>492</xdr:row>
      <xdr:rowOff>0</xdr:rowOff>
    </xdr:to>
    <xdr:sp macro="" textlink="">
      <xdr:nvSpPr>
        <xdr:cNvPr id="2357" name="Option Button 2356">
          <a:extLst>
            <a:ext uri="{FF2B5EF4-FFF2-40B4-BE49-F238E27FC236}">
              <a16:creationId xmlns:a16="http://schemas.microsoft.com/office/drawing/2014/main" id="{00000000-0008-0000-1000-00003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8" name="Option Button 2357">
          <a:extLst>
            <a:ext uri="{FF2B5EF4-FFF2-40B4-BE49-F238E27FC236}">
              <a16:creationId xmlns:a16="http://schemas.microsoft.com/office/drawing/2014/main" id="{00000000-0008-0000-1000-00003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59" name="Option Button 2358">
          <a:extLst>
            <a:ext uri="{FF2B5EF4-FFF2-40B4-BE49-F238E27FC236}">
              <a16:creationId xmlns:a16="http://schemas.microsoft.com/office/drawing/2014/main" id="{00000000-0008-0000-1000-00003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0" name="Option Button 2359">
          <a:extLst>
            <a:ext uri="{FF2B5EF4-FFF2-40B4-BE49-F238E27FC236}">
              <a16:creationId xmlns:a16="http://schemas.microsoft.com/office/drawing/2014/main" id="{00000000-0008-0000-1000-00003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1" name="Group Box 2360" descr="Group Box 5">
          <a:extLst>
            <a:ext uri="{FF2B5EF4-FFF2-40B4-BE49-F238E27FC236}">
              <a16:creationId xmlns:a16="http://schemas.microsoft.com/office/drawing/2014/main" id="{00000000-0008-0000-1000-00003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492</xdr:row>
      <xdr:rowOff>28440</xdr:rowOff>
    </xdr:from>
    <xdr:to>
      <xdr:col>7</xdr:col>
      <xdr:colOff>-363960</xdr:colOff>
      <xdr:row>493</xdr:row>
      <xdr:rowOff>0</xdr:rowOff>
    </xdr:to>
    <xdr:sp macro="" textlink="">
      <xdr:nvSpPr>
        <xdr:cNvPr id="2362" name="Option Button 2361">
          <a:extLst>
            <a:ext uri="{FF2B5EF4-FFF2-40B4-BE49-F238E27FC236}">
              <a16:creationId xmlns:a16="http://schemas.microsoft.com/office/drawing/2014/main" id="{00000000-0008-0000-1000-00003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3" name="Option Button 2362">
          <a:extLst>
            <a:ext uri="{FF2B5EF4-FFF2-40B4-BE49-F238E27FC236}">
              <a16:creationId xmlns:a16="http://schemas.microsoft.com/office/drawing/2014/main" id="{00000000-0008-0000-1000-00003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4" name="Option Button 2363">
          <a:extLst>
            <a:ext uri="{FF2B5EF4-FFF2-40B4-BE49-F238E27FC236}">
              <a16:creationId xmlns:a16="http://schemas.microsoft.com/office/drawing/2014/main" id="{00000000-0008-0000-1000-00003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5" name="Option Button 2364">
          <a:extLst>
            <a:ext uri="{FF2B5EF4-FFF2-40B4-BE49-F238E27FC236}">
              <a16:creationId xmlns:a16="http://schemas.microsoft.com/office/drawing/2014/main" id="{00000000-0008-0000-1000-00003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6" name="Group Box 2365" descr="Group Box 5">
          <a:extLst>
            <a:ext uri="{FF2B5EF4-FFF2-40B4-BE49-F238E27FC236}">
              <a16:creationId xmlns:a16="http://schemas.microsoft.com/office/drawing/2014/main" id="{00000000-0008-0000-1000-00003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493</xdr:row>
      <xdr:rowOff>28440</xdr:rowOff>
    </xdr:from>
    <xdr:to>
      <xdr:col>7</xdr:col>
      <xdr:colOff>-363960</xdr:colOff>
      <xdr:row>494</xdr:row>
      <xdr:rowOff>0</xdr:rowOff>
    </xdr:to>
    <xdr:sp macro="" textlink="">
      <xdr:nvSpPr>
        <xdr:cNvPr id="2367" name="Option Button 2366">
          <a:extLst>
            <a:ext uri="{FF2B5EF4-FFF2-40B4-BE49-F238E27FC236}">
              <a16:creationId xmlns:a16="http://schemas.microsoft.com/office/drawing/2014/main" id="{00000000-0008-0000-1000-00003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8" name="Option Button 2367">
          <a:extLst>
            <a:ext uri="{FF2B5EF4-FFF2-40B4-BE49-F238E27FC236}">
              <a16:creationId xmlns:a16="http://schemas.microsoft.com/office/drawing/2014/main" id="{00000000-0008-0000-1000-00004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69" name="Option Button 2368">
          <a:extLst>
            <a:ext uri="{FF2B5EF4-FFF2-40B4-BE49-F238E27FC236}">
              <a16:creationId xmlns:a16="http://schemas.microsoft.com/office/drawing/2014/main" id="{00000000-0008-0000-1000-00004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0" name="Option Button 2369">
          <a:extLst>
            <a:ext uri="{FF2B5EF4-FFF2-40B4-BE49-F238E27FC236}">
              <a16:creationId xmlns:a16="http://schemas.microsoft.com/office/drawing/2014/main" id="{00000000-0008-0000-1000-00004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1" name="Group Box 2370" descr="Group Box 5">
          <a:extLst>
            <a:ext uri="{FF2B5EF4-FFF2-40B4-BE49-F238E27FC236}">
              <a16:creationId xmlns:a16="http://schemas.microsoft.com/office/drawing/2014/main" id="{00000000-0008-0000-1000-00004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494</xdr:row>
      <xdr:rowOff>28440</xdr:rowOff>
    </xdr:from>
    <xdr:to>
      <xdr:col>7</xdr:col>
      <xdr:colOff>-363960</xdr:colOff>
      <xdr:row>495</xdr:row>
      <xdr:rowOff>0</xdr:rowOff>
    </xdr:to>
    <xdr:sp macro="" textlink="">
      <xdr:nvSpPr>
        <xdr:cNvPr id="2372" name="Option Button 2371">
          <a:extLst>
            <a:ext uri="{FF2B5EF4-FFF2-40B4-BE49-F238E27FC236}">
              <a16:creationId xmlns:a16="http://schemas.microsoft.com/office/drawing/2014/main" id="{00000000-0008-0000-1000-00004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3" name="Option Button 2372">
          <a:extLst>
            <a:ext uri="{FF2B5EF4-FFF2-40B4-BE49-F238E27FC236}">
              <a16:creationId xmlns:a16="http://schemas.microsoft.com/office/drawing/2014/main" id="{00000000-0008-0000-1000-00004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4" name="Option Button 2373">
          <a:extLst>
            <a:ext uri="{FF2B5EF4-FFF2-40B4-BE49-F238E27FC236}">
              <a16:creationId xmlns:a16="http://schemas.microsoft.com/office/drawing/2014/main" id="{00000000-0008-0000-1000-00004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5" name="Option Button 2374">
          <a:extLst>
            <a:ext uri="{FF2B5EF4-FFF2-40B4-BE49-F238E27FC236}">
              <a16:creationId xmlns:a16="http://schemas.microsoft.com/office/drawing/2014/main" id="{00000000-0008-0000-1000-00004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6" name="Group Box 2375" descr="Group Box 5">
          <a:extLst>
            <a:ext uri="{FF2B5EF4-FFF2-40B4-BE49-F238E27FC236}">
              <a16:creationId xmlns:a16="http://schemas.microsoft.com/office/drawing/2014/main" id="{00000000-0008-0000-1000-00004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495</xdr:row>
      <xdr:rowOff>28440</xdr:rowOff>
    </xdr:from>
    <xdr:to>
      <xdr:col>7</xdr:col>
      <xdr:colOff>-363960</xdr:colOff>
      <xdr:row>496</xdr:row>
      <xdr:rowOff>0</xdr:rowOff>
    </xdr:to>
    <xdr:sp macro="" textlink="">
      <xdr:nvSpPr>
        <xdr:cNvPr id="2377" name="Option Button 2376">
          <a:extLst>
            <a:ext uri="{FF2B5EF4-FFF2-40B4-BE49-F238E27FC236}">
              <a16:creationId xmlns:a16="http://schemas.microsoft.com/office/drawing/2014/main" id="{00000000-0008-0000-1000-00004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8" name="Option Button 2377">
          <a:extLst>
            <a:ext uri="{FF2B5EF4-FFF2-40B4-BE49-F238E27FC236}">
              <a16:creationId xmlns:a16="http://schemas.microsoft.com/office/drawing/2014/main" id="{00000000-0008-0000-1000-00004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79" name="Option Button 2378">
          <a:extLst>
            <a:ext uri="{FF2B5EF4-FFF2-40B4-BE49-F238E27FC236}">
              <a16:creationId xmlns:a16="http://schemas.microsoft.com/office/drawing/2014/main" id="{00000000-0008-0000-1000-00004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0" name="Option Button 2379">
          <a:extLst>
            <a:ext uri="{FF2B5EF4-FFF2-40B4-BE49-F238E27FC236}">
              <a16:creationId xmlns:a16="http://schemas.microsoft.com/office/drawing/2014/main" id="{00000000-0008-0000-1000-00004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1" name="Group Box 2380" descr="Group Box 5">
          <a:extLst>
            <a:ext uri="{FF2B5EF4-FFF2-40B4-BE49-F238E27FC236}">
              <a16:creationId xmlns:a16="http://schemas.microsoft.com/office/drawing/2014/main" id="{00000000-0008-0000-1000-00004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496</xdr:row>
      <xdr:rowOff>28440</xdr:rowOff>
    </xdr:from>
    <xdr:to>
      <xdr:col>7</xdr:col>
      <xdr:colOff>-363960</xdr:colOff>
      <xdr:row>497</xdr:row>
      <xdr:rowOff>0</xdr:rowOff>
    </xdr:to>
    <xdr:sp macro="" textlink="">
      <xdr:nvSpPr>
        <xdr:cNvPr id="2382" name="Option Button 2381">
          <a:extLst>
            <a:ext uri="{FF2B5EF4-FFF2-40B4-BE49-F238E27FC236}">
              <a16:creationId xmlns:a16="http://schemas.microsoft.com/office/drawing/2014/main" id="{00000000-0008-0000-1000-00004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3" name="Option Button 2382">
          <a:extLst>
            <a:ext uri="{FF2B5EF4-FFF2-40B4-BE49-F238E27FC236}">
              <a16:creationId xmlns:a16="http://schemas.microsoft.com/office/drawing/2014/main" id="{00000000-0008-0000-1000-00004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4" name="Option Button 2383">
          <a:extLst>
            <a:ext uri="{FF2B5EF4-FFF2-40B4-BE49-F238E27FC236}">
              <a16:creationId xmlns:a16="http://schemas.microsoft.com/office/drawing/2014/main" id="{00000000-0008-0000-1000-00005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5" name="Option Button 2384">
          <a:extLst>
            <a:ext uri="{FF2B5EF4-FFF2-40B4-BE49-F238E27FC236}">
              <a16:creationId xmlns:a16="http://schemas.microsoft.com/office/drawing/2014/main" id="{00000000-0008-0000-1000-00005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6" name="Group Box 2385" descr="Group Box 5">
          <a:extLst>
            <a:ext uri="{FF2B5EF4-FFF2-40B4-BE49-F238E27FC236}">
              <a16:creationId xmlns:a16="http://schemas.microsoft.com/office/drawing/2014/main" id="{00000000-0008-0000-1000-00005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497</xdr:row>
      <xdr:rowOff>28440</xdr:rowOff>
    </xdr:from>
    <xdr:to>
      <xdr:col>7</xdr:col>
      <xdr:colOff>-363960</xdr:colOff>
      <xdr:row>498</xdr:row>
      <xdr:rowOff>0</xdr:rowOff>
    </xdr:to>
    <xdr:sp macro="" textlink="">
      <xdr:nvSpPr>
        <xdr:cNvPr id="2387" name="Option Button 2386">
          <a:extLst>
            <a:ext uri="{FF2B5EF4-FFF2-40B4-BE49-F238E27FC236}">
              <a16:creationId xmlns:a16="http://schemas.microsoft.com/office/drawing/2014/main" id="{00000000-0008-0000-1000-00005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8" name="Option Button 2387">
          <a:extLst>
            <a:ext uri="{FF2B5EF4-FFF2-40B4-BE49-F238E27FC236}">
              <a16:creationId xmlns:a16="http://schemas.microsoft.com/office/drawing/2014/main" id="{00000000-0008-0000-1000-00005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89" name="Option Button 2388">
          <a:extLst>
            <a:ext uri="{FF2B5EF4-FFF2-40B4-BE49-F238E27FC236}">
              <a16:creationId xmlns:a16="http://schemas.microsoft.com/office/drawing/2014/main" id="{00000000-0008-0000-1000-00005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0" name="Option Button 2389">
          <a:extLst>
            <a:ext uri="{FF2B5EF4-FFF2-40B4-BE49-F238E27FC236}">
              <a16:creationId xmlns:a16="http://schemas.microsoft.com/office/drawing/2014/main" id="{00000000-0008-0000-1000-00005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1" name="Group Box 2390" descr="Group Box 5">
          <a:extLst>
            <a:ext uri="{FF2B5EF4-FFF2-40B4-BE49-F238E27FC236}">
              <a16:creationId xmlns:a16="http://schemas.microsoft.com/office/drawing/2014/main" id="{00000000-0008-0000-1000-00005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498</xdr:row>
      <xdr:rowOff>28440</xdr:rowOff>
    </xdr:from>
    <xdr:to>
      <xdr:col>7</xdr:col>
      <xdr:colOff>-363960</xdr:colOff>
      <xdr:row>499</xdr:row>
      <xdr:rowOff>0</xdr:rowOff>
    </xdr:to>
    <xdr:sp macro="" textlink="">
      <xdr:nvSpPr>
        <xdr:cNvPr id="2392" name="Option Button 2391">
          <a:extLst>
            <a:ext uri="{FF2B5EF4-FFF2-40B4-BE49-F238E27FC236}">
              <a16:creationId xmlns:a16="http://schemas.microsoft.com/office/drawing/2014/main" id="{00000000-0008-0000-1000-00005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3" name="Option Button 2392">
          <a:extLst>
            <a:ext uri="{FF2B5EF4-FFF2-40B4-BE49-F238E27FC236}">
              <a16:creationId xmlns:a16="http://schemas.microsoft.com/office/drawing/2014/main" id="{00000000-0008-0000-1000-00005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4" name="Option Button 2393">
          <a:extLst>
            <a:ext uri="{FF2B5EF4-FFF2-40B4-BE49-F238E27FC236}">
              <a16:creationId xmlns:a16="http://schemas.microsoft.com/office/drawing/2014/main" id="{00000000-0008-0000-1000-00005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5" name="Option Button 2394">
          <a:extLst>
            <a:ext uri="{FF2B5EF4-FFF2-40B4-BE49-F238E27FC236}">
              <a16:creationId xmlns:a16="http://schemas.microsoft.com/office/drawing/2014/main" id="{00000000-0008-0000-1000-00005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6" name="Group Box 2395" descr="Group Box 5">
          <a:extLst>
            <a:ext uri="{FF2B5EF4-FFF2-40B4-BE49-F238E27FC236}">
              <a16:creationId xmlns:a16="http://schemas.microsoft.com/office/drawing/2014/main" id="{00000000-0008-0000-1000-00005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499</xdr:row>
      <xdr:rowOff>28440</xdr:rowOff>
    </xdr:from>
    <xdr:to>
      <xdr:col>7</xdr:col>
      <xdr:colOff>-363960</xdr:colOff>
      <xdr:row>500</xdr:row>
      <xdr:rowOff>0</xdr:rowOff>
    </xdr:to>
    <xdr:sp macro="" textlink="">
      <xdr:nvSpPr>
        <xdr:cNvPr id="2397" name="Option Button 2396">
          <a:extLst>
            <a:ext uri="{FF2B5EF4-FFF2-40B4-BE49-F238E27FC236}">
              <a16:creationId xmlns:a16="http://schemas.microsoft.com/office/drawing/2014/main" id="{00000000-0008-0000-1000-00005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8" name="Option Button 2397">
          <a:extLst>
            <a:ext uri="{FF2B5EF4-FFF2-40B4-BE49-F238E27FC236}">
              <a16:creationId xmlns:a16="http://schemas.microsoft.com/office/drawing/2014/main" id="{00000000-0008-0000-1000-00005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399" name="Option Button 2398">
          <a:extLst>
            <a:ext uri="{FF2B5EF4-FFF2-40B4-BE49-F238E27FC236}">
              <a16:creationId xmlns:a16="http://schemas.microsoft.com/office/drawing/2014/main" id="{00000000-0008-0000-1000-00005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0" name="Option Button 2399">
          <a:extLst>
            <a:ext uri="{FF2B5EF4-FFF2-40B4-BE49-F238E27FC236}">
              <a16:creationId xmlns:a16="http://schemas.microsoft.com/office/drawing/2014/main" id="{00000000-0008-0000-1000-00006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1" name="Group Box 2400" descr="Group Box 5">
          <a:extLst>
            <a:ext uri="{FF2B5EF4-FFF2-40B4-BE49-F238E27FC236}">
              <a16:creationId xmlns:a16="http://schemas.microsoft.com/office/drawing/2014/main" id="{00000000-0008-0000-1000-00006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500</xdr:row>
      <xdr:rowOff>28440</xdr:rowOff>
    </xdr:from>
    <xdr:to>
      <xdr:col>7</xdr:col>
      <xdr:colOff>-363960</xdr:colOff>
      <xdr:row>501</xdr:row>
      <xdr:rowOff>0</xdr:rowOff>
    </xdr:to>
    <xdr:sp macro="" textlink="">
      <xdr:nvSpPr>
        <xdr:cNvPr id="2402" name="Option Button 2401">
          <a:extLst>
            <a:ext uri="{FF2B5EF4-FFF2-40B4-BE49-F238E27FC236}">
              <a16:creationId xmlns:a16="http://schemas.microsoft.com/office/drawing/2014/main" id="{00000000-0008-0000-1000-00006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3" name="Option Button 2402">
          <a:extLst>
            <a:ext uri="{FF2B5EF4-FFF2-40B4-BE49-F238E27FC236}">
              <a16:creationId xmlns:a16="http://schemas.microsoft.com/office/drawing/2014/main" id="{00000000-0008-0000-1000-00006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4" name="Option Button 2403">
          <a:extLst>
            <a:ext uri="{FF2B5EF4-FFF2-40B4-BE49-F238E27FC236}">
              <a16:creationId xmlns:a16="http://schemas.microsoft.com/office/drawing/2014/main" id="{00000000-0008-0000-1000-00006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5" name="Option Button 2404">
          <a:extLst>
            <a:ext uri="{FF2B5EF4-FFF2-40B4-BE49-F238E27FC236}">
              <a16:creationId xmlns:a16="http://schemas.microsoft.com/office/drawing/2014/main" id="{00000000-0008-0000-1000-00006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6" name="Group Box 2405" descr="Group Box 5">
          <a:extLst>
            <a:ext uri="{FF2B5EF4-FFF2-40B4-BE49-F238E27FC236}">
              <a16:creationId xmlns:a16="http://schemas.microsoft.com/office/drawing/2014/main" id="{00000000-0008-0000-1000-00006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501</xdr:row>
      <xdr:rowOff>28440</xdr:rowOff>
    </xdr:from>
    <xdr:to>
      <xdr:col>7</xdr:col>
      <xdr:colOff>-363960</xdr:colOff>
      <xdr:row>502</xdr:row>
      <xdr:rowOff>0</xdr:rowOff>
    </xdr:to>
    <xdr:sp macro="" textlink="">
      <xdr:nvSpPr>
        <xdr:cNvPr id="2407" name="Option Button 2406">
          <a:extLst>
            <a:ext uri="{FF2B5EF4-FFF2-40B4-BE49-F238E27FC236}">
              <a16:creationId xmlns:a16="http://schemas.microsoft.com/office/drawing/2014/main" id="{00000000-0008-0000-1000-00006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8" name="Option Button 2407">
          <a:extLst>
            <a:ext uri="{FF2B5EF4-FFF2-40B4-BE49-F238E27FC236}">
              <a16:creationId xmlns:a16="http://schemas.microsoft.com/office/drawing/2014/main" id="{00000000-0008-0000-1000-00006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09" name="Option Button 2408">
          <a:extLst>
            <a:ext uri="{FF2B5EF4-FFF2-40B4-BE49-F238E27FC236}">
              <a16:creationId xmlns:a16="http://schemas.microsoft.com/office/drawing/2014/main" id="{00000000-0008-0000-1000-00006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0" name="Option Button 2409">
          <a:extLst>
            <a:ext uri="{FF2B5EF4-FFF2-40B4-BE49-F238E27FC236}">
              <a16:creationId xmlns:a16="http://schemas.microsoft.com/office/drawing/2014/main" id="{00000000-0008-0000-1000-00006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1" name="Group Box 2410" descr="Group Box 5">
          <a:extLst>
            <a:ext uri="{FF2B5EF4-FFF2-40B4-BE49-F238E27FC236}">
              <a16:creationId xmlns:a16="http://schemas.microsoft.com/office/drawing/2014/main" id="{00000000-0008-0000-1000-00006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502</xdr:row>
      <xdr:rowOff>28440</xdr:rowOff>
    </xdr:from>
    <xdr:to>
      <xdr:col>7</xdr:col>
      <xdr:colOff>-363960</xdr:colOff>
      <xdr:row>503</xdr:row>
      <xdr:rowOff>0</xdr:rowOff>
    </xdr:to>
    <xdr:sp macro="" textlink="">
      <xdr:nvSpPr>
        <xdr:cNvPr id="2412" name="Option Button 2411">
          <a:extLst>
            <a:ext uri="{FF2B5EF4-FFF2-40B4-BE49-F238E27FC236}">
              <a16:creationId xmlns:a16="http://schemas.microsoft.com/office/drawing/2014/main" id="{00000000-0008-0000-1000-00006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3" name="Option Button 2412">
          <a:extLst>
            <a:ext uri="{FF2B5EF4-FFF2-40B4-BE49-F238E27FC236}">
              <a16:creationId xmlns:a16="http://schemas.microsoft.com/office/drawing/2014/main" id="{00000000-0008-0000-1000-00006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4" name="Option Button 2413">
          <a:extLst>
            <a:ext uri="{FF2B5EF4-FFF2-40B4-BE49-F238E27FC236}">
              <a16:creationId xmlns:a16="http://schemas.microsoft.com/office/drawing/2014/main" id="{00000000-0008-0000-1000-00006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5" name="Option Button 2414">
          <a:extLst>
            <a:ext uri="{FF2B5EF4-FFF2-40B4-BE49-F238E27FC236}">
              <a16:creationId xmlns:a16="http://schemas.microsoft.com/office/drawing/2014/main" id="{00000000-0008-0000-1000-00006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6" name="Group Box 2415" descr="Group Box 5">
          <a:extLst>
            <a:ext uri="{FF2B5EF4-FFF2-40B4-BE49-F238E27FC236}">
              <a16:creationId xmlns:a16="http://schemas.microsoft.com/office/drawing/2014/main" id="{00000000-0008-0000-1000-00007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503</xdr:row>
      <xdr:rowOff>28440</xdr:rowOff>
    </xdr:from>
    <xdr:to>
      <xdr:col>7</xdr:col>
      <xdr:colOff>-363960</xdr:colOff>
      <xdr:row>504</xdr:row>
      <xdr:rowOff>0</xdr:rowOff>
    </xdr:to>
    <xdr:sp macro="" textlink="">
      <xdr:nvSpPr>
        <xdr:cNvPr id="2417" name="Option Button 2416">
          <a:extLst>
            <a:ext uri="{FF2B5EF4-FFF2-40B4-BE49-F238E27FC236}">
              <a16:creationId xmlns:a16="http://schemas.microsoft.com/office/drawing/2014/main" id="{00000000-0008-0000-1000-00007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8" name="Option Button 2417">
          <a:extLst>
            <a:ext uri="{FF2B5EF4-FFF2-40B4-BE49-F238E27FC236}">
              <a16:creationId xmlns:a16="http://schemas.microsoft.com/office/drawing/2014/main" id="{00000000-0008-0000-1000-00007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19" name="Option Button 2418">
          <a:extLst>
            <a:ext uri="{FF2B5EF4-FFF2-40B4-BE49-F238E27FC236}">
              <a16:creationId xmlns:a16="http://schemas.microsoft.com/office/drawing/2014/main" id="{00000000-0008-0000-1000-00007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0" name="Option Button 2419">
          <a:extLst>
            <a:ext uri="{FF2B5EF4-FFF2-40B4-BE49-F238E27FC236}">
              <a16:creationId xmlns:a16="http://schemas.microsoft.com/office/drawing/2014/main" id="{00000000-0008-0000-1000-00007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1" name="Group Box 2420" descr="Group Box 5">
          <a:extLst>
            <a:ext uri="{FF2B5EF4-FFF2-40B4-BE49-F238E27FC236}">
              <a16:creationId xmlns:a16="http://schemas.microsoft.com/office/drawing/2014/main" id="{00000000-0008-0000-1000-00007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504</xdr:row>
      <xdr:rowOff>28440</xdr:rowOff>
    </xdr:from>
    <xdr:to>
      <xdr:col>7</xdr:col>
      <xdr:colOff>-363960</xdr:colOff>
      <xdr:row>505</xdr:row>
      <xdr:rowOff>0</xdr:rowOff>
    </xdr:to>
    <xdr:sp macro="" textlink="">
      <xdr:nvSpPr>
        <xdr:cNvPr id="2422" name="Option Button 2421">
          <a:extLst>
            <a:ext uri="{FF2B5EF4-FFF2-40B4-BE49-F238E27FC236}">
              <a16:creationId xmlns:a16="http://schemas.microsoft.com/office/drawing/2014/main" id="{00000000-0008-0000-1000-00007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3" name="Option Button 2422">
          <a:extLst>
            <a:ext uri="{FF2B5EF4-FFF2-40B4-BE49-F238E27FC236}">
              <a16:creationId xmlns:a16="http://schemas.microsoft.com/office/drawing/2014/main" id="{00000000-0008-0000-1000-00007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4" name="Option Button 2423">
          <a:extLst>
            <a:ext uri="{FF2B5EF4-FFF2-40B4-BE49-F238E27FC236}">
              <a16:creationId xmlns:a16="http://schemas.microsoft.com/office/drawing/2014/main" id="{00000000-0008-0000-1000-00007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5" name="Option Button 2424">
          <a:extLst>
            <a:ext uri="{FF2B5EF4-FFF2-40B4-BE49-F238E27FC236}">
              <a16:creationId xmlns:a16="http://schemas.microsoft.com/office/drawing/2014/main" id="{00000000-0008-0000-1000-00007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6" name="Group Box 2425" descr="Group Box 5">
          <a:extLst>
            <a:ext uri="{FF2B5EF4-FFF2-40B4-BE49-F238E27FC236}">
              <a16:creationId xmlns:a16="http://schemas.microsoft.com/office/drawing/2014/main" id="{00000000-0008-0000-1000-00007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505</xdr:row>
      <xdr:rowOff>28440</xdr:rowOff>
    </xdr:from>
    <xdr:to>
      <xdr:col>7</xdr:col>
      <xdr:colOff>-363960</xdr:colOff>
      <xdr:row>506</xdr:row>
      <xdr:rowOff>0</xdr:rowOff>
    </xdr:to>
    <xdr:sp macro="" textlink="">
      <xdr:nvSpPr>
        <xdr:cNvPr id="2427" name="Option Button 2426">
          <a:extLst>
            <a:ext uri="{FF2B5EF4-FFF2-40B4-BE49-F238E27FC236}">
              <a16:creationId xmlns:a16="http://schemas.microsoft.com/office/drawing/2014/main" id="{00000000-0008-0000-1000-00007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8" name="Option Button 2427">
          <a:extLst>
            <a:ext uri="{FF2B5EF4-FFF2-40B4-BE49-F238E27FC236}">
              <a16:creationId xmlns:a16="http://schemas.microsoft.com/office/drawing/2014/main" id="{00000000-0008-0000-1000-00007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29" name="Option Button 2428">
          <a:extLst>
            <a:ext uri="{FF2B5EF4-FFF2-40B4-BE49-F238E27FC236}">
              <a16:creationId xmlns:a16="http://schemas.microsoft.com/office/drawing/2014/main" id="{00000000-0008-0000-1000-00007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0" name="Option Button 2429">
          <a:extLst>
            <a:ext uri="{FF2B5EF4-FFF2-40B4-BE49-F238E27FC236}">
              <a16:creationId xmlns:a16="http://schemas.microsoft.com/office/drawing/2014/main" id="{00000000-0008-0000-1000-00007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1" name="Group Box 2430" descr="Group Box 5">
          <a:extLst>
            <a:ext uri="{FF2B5EF4-FFF2-40B4-BE49-F238E27FC236}">
              <a16:creationId xmlns:a16="http://schemas.microsoft.com/office/drawing/2014/main" id="{00000000-0008-0000-1000-00007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506</xdr:row>
      <xdr:rowOff>28440</xdr:rowOff>
    </xdr:from>
    <xdr:to>
      <xdr:col>7</xdr:col>
      <xdr:colOff>-363960</xdr:colOff>
      <xdr:row>507</xdr:row>
      <xdr:rowOff>0</xdr:rowOff>
    </xdr:to>
    <xdr:sp macro="" textlink="">
      <xdr:nvSpPr>
        <xdr:cNvPr id="2432" name="Option Button 2431">
          <a:extLst>
            <a:ext uri="{FF2B5EF4-FFF2-40B4-BE49-F238E27FC236}">
              <a16:creationId xmlns:a16="http://schemas.microsoft.com/office/drawing/2014/main" id="{00000000-0008-0000-1000-00008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3" name="Option Button 2432">
          <a:extLst>
            <a:ext uri="{FF2B5EF4-FFF2-40B4-BE49-F238E27FC236}">
              <a16:creationId xmlns:a16="http://schemas.microsoft.com/office/drawing/2014/main" id="{00000000-0008-0000-1000-00008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4" name="Option Button 2433">
          <a:extLst>
            <a:ext uri="{FF2B5EF4-FFF2-40B4-BE49-F238E27FC236}">
              <a16:creationId xmlns:a16="http://schemas.microsoft.com/office/drawing/2014/main" id="{00000000-0008-0000-1000-00008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5" name="Option Button 2434">
          <a:extLst>
            <a:ext uri="{FF2B5EF4-FFF2-40B4-BE49-F238E27FC236}">
              <a16:creationId xmlns:a16="http://schemas.microsoft.com/office/drawing/2014/main" id="{00000000-0008-0000-1000-00008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6" name="Group Box 2435" descr="Group Box 5">
          <a:extLst>
            <a:ext uri="{FF2B5EF4-FFF2-40B4-BE49-F238E27FC236}">
              <a16:creationId xmlns:a16="http://schemas.microsoft.com/office/drawing/2014/main" id="{00000000-0008-0000-1000-00008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507</xdr:row>
      <xdr:rowOff>28440</xdr:rowOff>
    </xdr:from>
    <xdr:to>
      <xdr:col>7</xdr:col>
      <xdr:colOff>-363960</xdr:colOff>
      <xdr:row>508</xdr:row>
      <xdr:rowOff>0</xdr:rowOff>
    </xdr:to>
    <xdr:sp macro="" textlink="">
      <xdr:nvSpPr>
        <xdr:cNvPr id="2437" name="Option Button 2436">
          <a:extLst>
            <a:ext uri="{FF2B5EF4-FFF2-40B4-BE49-F238E27FC236}">
              <a16:creationId xmlns:a16="http://schemas.microsoft.com/office/drawing/2014/main" id="{00000000-0008-0000-1000-00008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8" name="Option Button 2437">
          <a:extLst>
            <a:ext uri="{FF2B5EF4-FFF2-40B4-BE49-F238E27FC236}">
              <a16:creationId xmlns:a16="http://schemas.microsoft.com/office/drawing/2014/main" id="{00000000-0008-0000-1000-00008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39" name="Option Button 2438">
          <a:extLst>
            <a:ext uri="{FF2B5EF4-FFF2-40B4-BE49-F238E27FC236}">
              <a16:creationId xmlns:a16="http://schemas.microsoft.com/office/drawing/2014/main" id="{00000000-0008-0000-1000-00008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0" name="Option Button 2439">
          <a:extLst>
            <a:ext uri="{FF2B5EF4-FFF2-40B4-BE49-F238E27FC236}">
              <a16:creationId xmlns:a16="http://schemas.microsoft.com/office/drawing/2014/main" id="{00000000-0008-0000-1000-00008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1" name="Group Box 2440" descr="Group Box 5">
          <a:extLst>
            <a:ext uri="{FF2B5EF4-FFF2-40B4-BE49-F238E27FC236}">
              <a16:creationId xmlns:a16="http://schemas.microsoft.com/office/drawing/2014/main" id="{00000000-0008-0000-1000-00008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508</xdr:row>
      <xdr:rowOff>28440</xdr:rowOff>
    </xdr:from>
    <xdr:to>
      <xdr:col>7</xdr:col>
      <xdr:colOff>-363960</xdr:colOff>
      <xdr:row>509</xdr:row>
      <xdr:rowOff>0</xdr:rowOff>
    </xdr:to>
    <xdr:sp macro="" textlink="">
      <xdr:nvSpPr>
        <xdr:cNvPr id="2442" name="Option Button 2441">
          <a:extLst>
            <a:ext uri="{FF2B5EF4-FFF2-40B4-BE49-F238E27FC236}">
              <a16:creationId xmlns:a16="http://schemas.microsoft.com/office/drawing/2014/main" id="{00000000-0008-0000-1000-00008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3" name="Option Button 2442">
          <a:extLst>
            <a:ext uri="{FF2B5EF4-FFF2-40B4-BE49-F238E27FC236}">
              <a16:creationId xmlns:a16="http://schemas.microsoft.com/office/drawing/2014/main" id="{00000000-0008-0000-1000-00008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4" name="Option Button 2443">
          <a:extLst>
            <a:ext uri="{FF2B5EF4-FFF2-40B4-BE49-F238E27FC236}">
              <a16:creationId xmlns:a16="http://schemas.microsoft.com/office/drawing/2014/main" id="{00000000-0008-0000-1000-00008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5" name="Option Button 2444">
          <a:extLst>
            <a:ext uri="{FF2B5EF4-FFF2-40B4-BE49-F238E27FC236}">
              <a16:creationId xmlns:a16="http://schemas.microsoft.com/office/drawing/2014/main" id="{00000000-0008-0000-1000-00008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6" name="Group Box 2445" descr="Group Box 5">
          <a:extLst>
            <a:ext uri="{FF2B5EF4-FFF2-40B4-BE49-F238E27FC236}">
              <a16:creationId xmlns:a16="http://schemas.microsoft.com/office/drawing/2014/main" id="{00000000-0008-0000-1000-00008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509</xdr:row>
      <xdr:rowOff>28440</xdr:rowOff>
    </xdr:from>
    <xdr:to>
      <xdr:col>7</xdr:col>
      <xdr:colOff>-363960</xdr:colOff>
      <xdr:row>510</xdr:row>
      <xdr:rowOff>0</xdr:rowOff>
    </xdr:to>
    <xdr:sp macro="" textlink="">
      <xdr:nvSpPr>
        <xdr:cNvPr id="2447" name="Option Button 2446">
          <a:extLst>
            <a:ext uri="{FF2B5EF4-FFF2-40B4-BE49-F238E27FC236}">
              <a16:creationId xmlns:a16="http://schemas.microsoft.com/office/drawing/2014/main" id="{00000000-0008-0000-1000-00008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8" name="Option Button 2447">
          <a:extLst>
            <a:ext uri="{FF2B5EF4-FFF2-40B4-BE49-F238E27FC236}">
              <a16:creationId xmlns:a16="http://schemas.microsoft.com/office/drawing/2014/main" id="{00000000-0008-0000-1000-00009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49" name="Option Button 2448">
          <a:extLst>
            <a:ext uri="{FF2B5EF4-FFF2-40B4-BE49-F238E27FC236}">
              <a16:creationId xmlns:a16="http://schemas.microsoft.com/office/drawing/2014/main" id="{00000000-0008-0000-1000-00009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0" name="Option Button 2449">
          <a:extLst>
            <a:ext uri="{FF2B5EF4-FFF2-40B4-BE49-F238E27FC236}">
              <a16:creationId xmlns:a16="http://schemas.microsoft.com/office/drawing/2014/main" id="{00000000-0008-0000-1000-00009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1" name="Group Box 2450" descr="Group Box 5">
          <a:extLst>
            <a:ext uri="{FF2B5EF4-FFF2-40B4-BE49-F238E27FC236}">
              <a16:creationId xmlns:a16="http://schemas.microsoft.com/office/drawing/2014/main" id="{00000000-0008-0000-1000-00009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510</xdr:row>
      <xdr:rowOff>28440</xdr:rowOff>
    </xdr:from>
    <xdr:to>
      <xdr:col>7</xdr:col>
      <xdr:colOff>-363960</xdr:colOff>
      <xdr:row>511</xdr:row>
      <xdr:rowOff>0</xdr:rowOff>
    </xdr:to>
    <xdr:sp macro="" textlink="">
      <xdr:nvSpPr>
        <xdr:cNvPr id="2452" name="Option Button 2451">
          <a:extLst>
            <a:ext uri="{FF2B5EF4-FFF2-40B4-BE49-F238E27FC236}">
              <a16:creationId xmlns:a16="http://schemas.microsoft.com/office/drawing/2014/main" id="{00000000-0008-0000-1000-00009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3" name="Option Button 2452">
          <a:extLst>
            <a:ext uri="{FF2B5EF4-FFF2-40B4-BE49-F238E27FC236}">
              <a16:creationId xmlns:a16="http://schemas.microsoft.com/office/drawing/2014/main" id="{00000000-0008-0000-1000-00009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4" name="Option Button 2453">
          <a:extLst>
            <a:ext uri="{FF2B5EF4-FFF2-40B4-BE49-F238E27FC236}">
              <a16:creationId xmlns:a16="http://schemas.microsoft.com/office/drawing/2014/main" id="{00000000-0008-0000-1000-00009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5" name="Option Button 2454">
          <a:extLst>
            <a:ext uri="{FF2B5EF4-FFF2-40B4-BE49-F238E27FC236}">
              <a16:creationId xmlns:a16="http://schemas.microsoft.com/office/drawing/2014/main" id="{00000000-0008-0000-1000-00009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6" name="Group Box 2455" descr="Group Box 5">
          <a:extLst>
            <a:ext uri="{FF2B5EF4-FFF2-40B4-BE49-F238E27FC236}">
              <a16:creationId xmlns:a16="http://schemas.microsoft.com/office/drawing/2014/main" id="{00000000-0008-0000-1000-00009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511</xdr:row>
      <xdr:rowOff>28440</xdr:rowOff>
    </xdr:from>
    <xdr:to>
      <xdr:col>7</xdr:col>
      <xdr:colOff>-363960</xdr:colOff>
      <xdr:row>512</xdr:row>
      <xdr:rowOff>0</xdr:rowOff>
    </xdr:to>
    <xdr:sp macro="" textlink="">
      <xdr:nvSpPr>
        <xdr:cNvPr id="2457" name="Option Button 2456">
          <a:extLst>
            <a:ext uri="{FF2B5EF4-FFF2-40B4-BE49-F238E27FC236}">
              <a16:creationId xmlns:a16="http://schemas.microsoft.com/office/drawing/2014/main" id="{00000000-0008-0000-1000-00009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8" name="Option Button 2457">
          <a:extLst>
            <a:ext uri="{FF2B5EF4-FFF2-40B4-BE49-F238E27FC236}">
              <a16:creationId xmlns:a16="http://schemas.microsoft.com/office/drawing/2014/main" id="{00000000-0008-0000-1000-00009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59" name="Option Button 2458">
          <a:extLst>
            <a:ext uri="{FF2B5EF4-FFF2-40B4-BE49-F238E27FC236}">
              <a16:creationId xmlns:a16="http://schemas.microsoft.com/office/drawing/2014/main" id="{00000000-0008-0000-1000-00009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0" name="Option Button 2459">
          <a:extLst>
            <a:ext uri="{FF2B5EF4-FFF2-40B4-BE49-F238E27FC236}">
              <a16:creationId xmlns:a16="http://schemas.microsoft.com/office/drawing/2014/main" id="{00000000-0008-0000-1000-00009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1" name="Group Box 2460" descr="Group Box 5">
          <a:extLst>
            <a:ext uri="{FF2B5EF4-FFF2-40B4-BE49-F238E27FC236}">
              <a16:creationId xmlns:a16="http://schemas.microsoft.com/office/drawing/2014/main" id="{00000000-0008-0000-1000-00009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512</xdr:row>
      <xdr:rowOff>28440</xdr:rowOff>
    </xdr:from>
    <xdr:to>
      <xdr:col>7</xdr:col>
      <xdr:colOff>-363960</xdr:colOff>
      <xdr:row>513</xdr:row>
      <xdr:rowOff>0</xdr:rowOff>
    </xdr:to>
    <xdr:sp macro="" textlink="">
      <xdr:nvSpPr>
        <xdr:cNvPr id="2462" name="Option Button 2461">
          <a:extLst>
            <a:ext uri="{FF2B5EF4-FFF2-40B4-BE49-F238E27FC236}">
              <a16:creationId xmlns:a16="http://schemas.microsoft.com/office/drawing/2014/main" id="{00000000-0008-0000-1000-00009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3" name="Option Button 2462">
          <a:extLst>
            <a:ext uri="{FF2B5EF4-FFF2-40B4-BE49-F238E27FC236}">
              <a16:creationId xmlns:a16="http://schemas.microsoft.com/office/drawing/2014/main" id="{00000000-0008-0000-1000-00009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4" name="Option Button 2463">
          <a:extLst>
            <a:ext uri="{FF2B5EF4-FFF2-40B4-BE49-F238E27FC236}">
              <a16:creationId xmlns:a16="http://schemas.microsoft.com/office/drawing/2014/main" id="{00000000-0008-0000-1000-0000A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5" name="Option Button 2464">
          <a:extLst>
            <a:ext uri="{FF2B5EF4-FFF2-40B4-BE49-F238E27FC236}">
              <a16:creationId xmlns:a16="http://schemas.microsoft.com/office/drawing/2014/main" id="{00000000-0008-0000-1000-0000A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6" name="Group Box 2465" descr="Group Box 5">
          <a:extLst>
            <a:ext uri="{FF2B5EF4-FFF2-40B4-BE49-F238E27FC236}">
              <a16:creationId xmlns:a16="http://schemas.microsoft.com/office/drawing/2014/main" id="{00000000-0008-0000-1000-0000A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513</xdr:row>
      <xdr:rowOff>28440</xdr:rowOff>
    </xdr:from>
    <xdr:to>
      <xdr:col>7</xdr:col>
      <xdr:colOff>-363960</xdr:colOff>
      <xdr:row>514</xdr:row>
      <xdr:rowOff>0</xdr:rowOff>
    </xdr:to>
    <xdr:sp macro="" textlink="">
      <xdr:nvSpPr>
        <xdr:cNvPr id="2467" name="Option Button 2466">
          <a:extLst>
            <a:ext uri="{FF2B5EF4-FFF2-40B4-BE49-F238E27FC236}">
              <a16:creationId xmlns:a16="http://schemas.microsoft.com/office/drawing/2014/main" id="{00000000-0008-0000-1000-0000A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8" name="Option Button 2467">
          <a:extLst>
            <a:ext uri="{FF2B5EF4-FFF2-40B4-BE49-F238E27FC236}">
              <a16:creationId xmlns:a16="http://schemas.microsoft.com/office/drawing/2014/main" id="{00000000-0008-0000-1000-0000A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69" name="Option Button 2468">
          <a:extLst>
            <a:ext uri="{FF2B5EF4-FFF2-40B4-BE49-F238E27FC236}">
              <a16:creationId xmlns:a16="http://schemas.microsoft.com/office/drawing/2014/main" id="{00000000-0008-0000-1000-0000A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0" name="Option Button 2469">
          <a:extLst>
            <a:ext uri="{FF2B5EF4-FFF2-40B4-BE49-F238E27FC236}">
              <a16:creationId xmlns:a16="http://schemas.microsoft.com/office/drawing/2014/main" id="{00000000-0008-0000-1000-0000A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1" name="Group Box 2470" descr="Group Box 5">
          <a:extLst>
            <a:ext uri="{FF2B5EF4-FFF2-40B4-BE49-F238E27FC236}">
              <a16:creationId xmlns:a16="http://schemas.microsoft.com/office/drawing/2014/main" id="{00000000-0008-0000-1000-0000A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514</xdr:row>
      <xdr:rowOff>28440</xdr:rowOff>
    </xdr:from>
    <xdr:to>
      <xdr:col>7</xdr:col>
      <xdr:colOff>-363960</xdr:colOff>
      <xdr:row>515</xdr:row>
      <xdr:rowOff>0</xdr:rowOff>
    </xdr:to>
    <xdr:sp macro="" textlink="">
      <xdr:nvSpPr>
        <xdr:cNvPr id="2472" name="Option Button 2471">
          <a:extLst>
            <a:ext uri="{FF2B5EF4-FFF2-40B4-BE49-F238E27FC236}">
              <a16:creationId xmlns:a16="http://schemas.microsoft.com/office/drawing/2014/main" id="{00000000-0008-0000-1000-0000A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3" name="Option Button 2472">
          <a:extLst>
            <a:ext uri="{FF2B5EF4-FFF2-40B4-BE49-F238E27FC236}">
              <a16:creationId xmlns:a16="http://schemas.microsoft.com/office/drawing/2014/main" id="{00000000-0008-0000-1000-0000A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4" name="Option Button 2473">
          <a:extLst>
            <a:ext uri="{FF2B5EF4-FFF2-40B4-BE49-F238E27FC236}">
              <a16:creationId xmlns:a16="http://schemas.microsoft.com/office/drawing/2014/main" id="{00000000-0008-0000-1000-0000A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5" name="Option Button 2474">
          <a:extLst>
            <a:ext uri="{FF2B5EF4-FFF2-40B4-BE49-F238E27FC236}">
              <a16:creationId xmlns:a16="http://schemas.microsoft.com/office/drawing/2014/main" id="{00000000-0008-0000-1000-0000A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6" name="Group Box 2475" descr="Group Box 5">
          <a:extLst>
            <a:ext uri="{FF2B5EF4-FFF2-40B4-BE49-F238E27FC236}">
              <a16:creationId xmlns:a16="http://schemas.microsoft.com/office/drawing/2014/main" id="{00000000-0008-0000-1000-0000A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515</xdr:row>
      <xdr:rowOff>28440</xdr:rowOff>
    </xdr:from>
    <xdr:to>
      <xdr:col>7</xdr:col>
      <xdr:colOff>-363960</xdr:colOff>
      <xdr:row>516</xdr:row>
      <xdr:rowOff>0</xdr:rowOff>
    </xdr:to>
    <xdr:sp macro="" textlink="">
      <xdr:nvSpPr>
        <xdr:cNvPr id="2477" name="Option Button 2476">
          <a:extLst>
            <a:ext uri="{FF2B5EF4-FFF2-40B4-BE49-F238E27FC236}">
              <a16:creationId xmlns:a16="http://schemas.microsoft.com/office/drawing/2014/main" id="{00000000-0008-0000-1000-0000A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8" name="Option Button 2477">
          <a:extLst>
            <a:ext uri="{FF2B5EF4-FFF2-40B4-BE49-F238E27FC236}">
              <a16:creationId xmlns:a16="http://schemas.microsoft.com/office/drawing/2014/main" id="{00000000-0008-0000-1000-0000A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79" name="Option Button 2478">
          <a:extLst>
            <a:ext uri="{FF2B5EF4-FFF2-40B4-BE49-F238E27FC236}">
              <a16:creationId xmlns:a16="http://schemas.microsoft.com/office/drawing/2014/main" id="{00000000-0008-0000-1000-0000A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0" name="Option Button 2479">
          <a:extLst>
            <a:ext uri="{FF2B5EF4-FFF2-40B4-BE49-F238E27FC236}">
              <a16:creationId xmlns:a16="http://schemas.microsoft.com/office/drawing/2014/main" id="{00000000-0008-0000-1000-0000B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1" name="Group Box 2480" descr="Group Box 5">
          <a:extLst>
            <a:ext uri="{FF2B5EF4-FFF2-40B4-BE49-F238E27FC236}">
              <a16:creationId xmlns:a16="http://schemas.microsoft.com/office/drawing/2014/main" id="{00000000-0008-0000-1000-0000B1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516</xdr:row>
      <xdr:rowOff>28440</xdr:rowOff>
    </xdr:from>
    <xdr:to>
      <xdr:col>7</xdr:col>
      <xdr:colOff>-363960</xdr:colOff>
      <xdr:row>517</xdr:row>
      <xdr:rowOff>0</xdr:rowOff>
    </xdr:to>
    <xdr:sp macro="" textlink="">
      <xdr:nvSpPr>
        <xdr:cNvPr id="2482" name="Option Button 2481">
          <a:extLst>
            <a:ext uri="{FF2B5EF4-FFF2-40B4-BE49-F238E27FC236}">
              <a16:creationId xmlns:a16="http://schemas.microsoft.com/office/drawing/2014/main" id="{00000000-0008-0000-1000-0000B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3" name="Option Button 2482">
          <a:extLst>
            <a:ext uri="{FF2B5EF4-FFF2-40B4-BE49-F238E27FC236}">
              <a16:creationId xmlns:a16="http://schemas.microsoft.com/office/drawing/2014/main" id="{00000000-0008-0000-1000-0000B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4" name="Option Button 2483">
          <a:extLst>
            <a:ext uri="{FF2B5EF4-FFF2-40B4-BE49-F238E27FC236}">
              <a16:creationId xmlns:a16="http://schemas.microsoft.com/office/drawing/2014/main" id="{00000000-0008-0000-1000-0000B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5" name="Option Button 2484">
          <a:extLst>
            <a:ext uri="{FF2B5EF4-FFF2-40B4-BE49-F238E27FC236}">
              <a16:creationId xmlns:a16="http://schemas.microsoft.com/office/drawing/2014/main" id="{00000000-0008-0000-1000-0000B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6" name="Group Box 2485" descr="Group Box 5">
          <a:extLst>
            <a:ext uri="{FF2B5EF4-FFF2-40B4-BE49-F238E27FC236}">
              <a16:creationId xmlns:a16="http://schemas.microsoft.com/office/drawing/2014/main" id="{00000000-0008-0000-1000-0000B6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517</xdr:row>
      <xdr:rowOff>28440</xdr:rowOff>
    </xdr:from>
    <xdr:to>
      <xdr:col>7</xdr:col>
      <xdr:colOff>-363960</xdr:colOff>
      <xdr:row>518</xdr:row>
      <xdr:rowOff>0</xdr:rowOff>
    </xdr:to>
    <xdr:sp macro="" textlink="">
      <xdr:nvSpPr>
        <xdr:cNvPr id="2487" name="Option Button 2486">
          <a:extLst>
            <a:ext uri="{FF2B5EF4-FFF2-40B4-BE49-F238E27FC236}">
              <a16:creationId xmlns:a16="http://schemas.microsoft.com/office/drawing/2014/main" id="{00000000-0008-0000-1000-0000B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8" name="Option Button 2487">
          <a:extLst>
            <a:ext uri="{FF2B5EF4-FFF2-40B4-BE49-F238E27FC236}">
              <a16:creationId xmlns:a16="http://schemas.microsoft.com/office/drawing/2014/main" id="{00000000-0008-0000-1000-0000B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89" name="Option Button 2488">
          <a:extLst>
            <a:ext uri="{FF2B5EF4-FFF2-40B4-BE49-F238E27FC236}">
              <a16:creationId xmlns:a16="http://schemas.microsoft.com/office/drawing/2014/main" id="{00000000-0008-0000-1000-0000B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0" name="Option Button 2489">
          <a:extLst>
            <a:ext uri="{FF2B5EF4-FFF2-40B4-BE49-F238E27FC236}">
              <a16:creationId xmlns:a16="http://schemas.microsoft.com/office/drawing/2014/main" id="{00000000-0008-0000-1000-0000B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1" name="Group Box 2490" descr="Group Box 5">
          <a:extLst>
            <a:ext uri="{FF2B5EF4-FFF2-40B4-BE49-F238E27FC236}">
              <a16:creationId xmlns:a16="http://schemas.microsoft.com/office/drawing/2014/main" id="{00000000-0008-0000-1000-0000BB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518</xdr:row>
      <xdr:rowOff>28440</xdr:rowOff>
    </xdr:from>
    <xdr:to>
      <xdr:col>7</xdr:col>
      <xdr:colOff>-363960</xdr:colOff>
      <xdr:row>519</xdr:row>
      <xdr:rowOff>0</xdr:rowOff>
    </xdr:to>
    <xdr:sp macro="" textlink="">
      <xdr:nvSpPr>
        <xdr:cNvPr id="2492" name="Option Button 2491">
          <a:extLst>
            <a:ext uri="{FF2B5EF4-FFF2-40B4-BE49-F238E27FC236}">
              <a16:creationId xmlns:a16="http://schemas.microsoft.com/office/drawing/2014/main" id="{00000000-0008-0000-1000-0000B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3" name="Option Button 2492">
          <a:extLst>
            <a:ext uri="{FF2B5EF4-FFF2-40B4-BE49-F238E27FC236}">
              <a16:creationId xmlns:a16="http://schemas.microsoft.com/office/drawing/2014/main" id="{00000000-0008-0000-1000-0000B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4" name="Option Button 2493">
          <a:extLst>
            <a:ext uri="{FF2B5EF4-FFF2-40B4-BE49-F238E27FC236}">
              <a16:creationId xmlns:a16="http://schemas.microsoft.com/office/drawing/2014/main" id="{00000000-0008-0000-1000-0000B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5" name="Option Button 2494">
          <a:extLst>
            <a:ext uri="{FF2B5EF4-FFF2-40B4-BE49-F238E27FC236}">
              <a16:creationId xmlns:a16="http://schemas.microsoft.com/office/drawing/2014/main" id="{00000000-0008-0000-1000-0000B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6" name="Group Box 2495" descr="Group Box 5">
          <a:extLst>
            <a:ext uri="{FF2B5EF4-FFF2-40B4-BE49-F238E27FC236}">
              <a16:creationId xmlns:a16="http://schemas.microsoft.com/office/drawing/2014/main" id="{00000000-0008-0000-1000-0000C0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519</xdr:row>
      <xdr:rowOff>28440</xdr:rowOff>
    </xdr:from>
    <xdr:to>
      <xdr:col>7</xdr:col>
      <xdr:colOff>-363960</xdr:colOff>
      <xdr:row>520</xdr:row>
      <xdr:rowOff>0</xdr:rowOff>
    </xdr:to>
    <xdr:sp macro="" textlink="">
      <xdr:nvSpPr>
        <xdr:cNvPr id="2497" name="Option Button 2496">
          <a:extLst>
            <a:ext uri="{FF2B5EF4-FFF2-40B4-BE49-F238E27FC236}">
              <a16:creationId xmlns:a16="http://schemas.microsoft.com/office/drawing/2014/main" id="{00000000-0008-0000-1000-0000C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8" name="Option Button 2497">
          <a:extLst>
            <a:ext uri="{FF2B5EF4-FFF2-40B4-BE49-F238E27FC236}">
              <a16:creationId xmlns:a16="http://schemas.microsoft.com/office/drawing/2014/main" id="{00000000-0008-0000-1000-0000C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499" name="Option Button 2498">
          <a:extLst>
            <a:ext uri="{FF2B5EF4-FFF2-40B4-BE49-F238E27FC236}">
              <a16:creationId xmlns:a16="http://schemas.microsoft.com/office/drawing/2014/main" id="{00000000-0008-0000-1000-0000C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0" name="Option Button 2499">
          <a:extLst>
            <a:ext uri="{FF2B5EF4-FFF2-40B4-BE49-F238E27FC236}">
              <a16:creationId xmlns:a16="http://schemas.microsoft.com/office/drawing/2014/main" id="{00000000-0008-0000-1000-0000C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1" name="Group Box 2500" descr="Group Box 5">
          <a:extLst>
            <a:ext uri="{FF2B5EF4-FFF2-40B4-BE49-F238E27FC236}">
              <a16:creationId xmlns:a16="http://schemas.microsoft.com/office/drawing/2014/main" id="{00000000-0008-0000-1000-0000C5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520</xdr:row>
      <xdr:rowOff>28440</xdr:rowOff>
    </xdr:from>
    <xdr:to>
      <xdr:col>7</xdr:col>
      <xdr:colOff>-363960</xdr:colOff>
      <xdr:row>521</xdr:row>
      <xdr:rowOff>0</xdr:rowOff>
    </xdr:to>
    <xdr:sp macro="" textlink="">
      <xdr:nvSpPr>
        <xdr:cNvPr id="2502" name="Option Button 2501">
          <a:extLst>
            <a:ext uri="{FF2B5EF4-FFF2-40B4-BE49-F238E27FC236}">
              <a16:creationId xmlns:a16="http://schemas.microsoft.com/office/drawing/2014/main" id="{00000000-0008-0000-1000-0000C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3" name="Option Button 2502">
          <a:extLst>
            <a:ext uri="{FF2B5EF4-FFF2-40B4-BE49-F238E27FC236}">
              <a16:creationId xmlns:a16="http://schemas.microsoft.com/office/drawing/2014/main" id="{00000000-0008-0000-1000-0000C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4" name="Option Button 2503">
          <a:extLst>
            <a:ext uri="{FF2B5EF4-FFF2-40B4-BE49-F238E27FC236}">
              <a16:creationId xmlns:a16="http://schemas.microsoft.com/office/drawing/2014/main" id="{00000000-0008-0000-1000-0000C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5" name="Option Button 2504">
          <a:extLst>
            <a:ext uri="{FF2B5EF4-FFF2-40B4-BE49-F238E27FC236}">
              <a16:creationId xmlns:a16="http://schemas.microsoft.com/office/drawing/2014/main" id="{00000000-0008-0000-1000-0000C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6" name="Group Box 2505" descr="Group Box 5">
          <a:extLst>
            <a:ext uri="{FF2B5EF4-FFF2-40B4-BE49-F238E27FC236}">
              <a16:creationId xmlns:a16="http://schemas.microsoft.com/office/drawing/2014/main" id="{00000000-0008-0000-1000-0000CA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521</xdr:row>
      <xdr:rowOff>28440</xdr:rowOff>
    </xdr:from>
    <xdr:to>
      <xdr:col>7</xdr:col>
      <xdr:colOff>-363960</xdr:colOff>
      <xdr:row>522</xdr:row>
      <xdr:rowOff>0</xdr:rowOff>
    </xdr:to>
    <xdr:sp macro="" textlink="">
      <xdr:nvSpPr>
        <xdr:cNvPr id="2507" name="Option Button 2506">
          <a:extLst>
            <a:ext uri="{FF2B5EF4-FFF2-40B4-BE49-F238E27FC236}">
              <a16:creationId xmlns:a16="http://schemas.microsoft.com/office/drawing/2014/main" id="{00000000-0008-0000-1000-0000C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8" name="Option Button 2507">
          <a:extLst>
            <a:ext uri="{FF2B5EF4-FFF2-40B4-BE49-F238E27FC236}">
              <a16:creationId xmlns:a16="http://schemas.microsoft.com/office/drawing/2014/main" id="{00000000-0008-0000-1000-0000C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09" name="Option Button 2508">
          <a:extLst>
            <a:ext uri="{FF2B5EF4-FFF2-40B4-BE49-F238E27FC236}">
              <a16:creationId xmlns:a16="http://schemas.microsoft.com/office/drawing/2014/main" id="{00000000-0008-0000-1000-0000C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0" name="Option Button 2509">
          <a:extLst>
            <a:ext uri="{FF2B5EF4-FFF2-40B4-BE49-F238E27FC236}">
              <a16:creationId xmlns:a16="http://schemas.microsoft.com/office/drawing/2014/main" id="{00000000-0008-0000-1000-0000C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1" name="Group Box 2510" descr="Group Box 5">
          <a:extLst>
            <a:ext uri="{FF2B5EF4-FFF2-40B4-BE49-F238E27FC236}">
              <a16:creationId xmlns:a16="http://schemas.microsoft.com/office/drawing/2014/main" id="{00000000-0008-0000-1000-0000CF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522</xdr:row>
      <xdr:rowOff>28440</xdr:rowOff>
    </xdr:from>
    <xdr:to>
      <xdr:col>7</xdr:col>
      <xdr:colOff>-363960</xdr:colOff>
      <xdr:row>523</xdr:row>
      <xdr:rowOff>0</xdr:rowOff>
    </xdr:to>
    <xdr:sp macro="" textlink="">
      <xdr:nvSpPr>
        <xdr:cNvPr id="2512" name="Option Button 2511">
          <a:extLst>
            <a:ext uri="{FF2B5EF4-FFF2-40B4-BE49-F238E27FC236}">
              <a16:creationId xmlns:a16="http://schemas.microsoft.com/office/drawing/2014/main" id="{00000000-0008-0000-1000-0000D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3" name="Option Button 2512">
          <a:extLst>
            <a:ext uri="{FF2B5EF4-FFF2-40B4-BE49-F238E27FC236}">
              <a16:creationId xmlns:a16="http://schemas.microsoft.com/office/drawing/2014/main" id="{00000000-0008-0000-1000-0000D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4" name="Option Button 2513">
          <a:extLst>
            <a:ext uri="{FF2B5EF4-FFF2-40B4-BE49-F238E27FC236}">
              <a16:creationId xmlns:a16="http://schemas.microsoft.com/office/drawing/2014/main" id="{00000000-0008-0000-1000-0000D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5" name="Option Button 2514">
          <a:extLst>
            <a:ext uri="{FF2B5EF4-FFF2-40B4-BE49-F238E27FC236}">
              <a16:creationId xmlns:a16="http://schemas.microsoft.com/office/drawing/2014/main" id="{00000000-0008-0000-1000-0000D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6" name="Group Box 2515" descr="Group Box 5">
          <a:extLst>
            <a:ext uri="{FF2B5EF4-FFF2-40B4-BE49-F238E27FC236}">
              <a16:creationId xmlns:a16="http://schemas.microsoft.com/office/drawing/2014/main" id="{00000000-0008-0000-1000-0000D4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523</xdr:row>
      <xdr:rowOff>28440</xdr:rowOff>
    </xdr:from>
    <xdr:to>
      <xdr:col>7</xdr:col>
      <xdr:colOff>-363960</xdr:colOff>
      <xdr:row>524</xdr:row>
      <xdr:rowOff>0</xdr:rowOff>
    </xdr:to>
    <xdr:sp macro="" textlink="">
      <xdr:nvSpPr>
        <xdr:cNvPr id="2517" name="Option Button 2516">
          <a:extLst>
            <a:ext uri="{FF2B5EF4-FFF2-40B4-BE49-F238E27FC236}">
              <a16:creationId xmlns:a16="http://schemas.microsoft.com/office/drawing/2014/main" id="{00000000-0008-0000-1000-0000D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8" name="Option Button 2517">
          <a:extLst>
            <a:ext uri="{FF2B5EF4-FFF2-40B4-BE49-F238E27FC236}">
              <a16:creationId xmlns:a16="http://schemas.microsoft.com/office/drawing/2014/main" id="{00000000-0008-0000-1000-0000D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19" name="Option Button 2518">
          <a:extLst>
            <a:ext uri="{FF2B5EF4-FFF2-40B4-BE49-F238E27FC236}">
              <a16:creationId xmlns:a16="http://schemas.microsoft.com/office/drawing/2014/main" id="{00000000-0008-0000-1000-0000D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0" name="Option Button 2519">
          <a:extLst>
            <a:ext uri="{FF2B5EF4-FFF2-40B4-BE49-F238E27FC236}">
              <a16:creationId xmlns:a16="http://schemas.microsoft.com/office/drawing/2014/main" id="{00000000-0008-0000-1000-0000D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1" name="Group Box 2520" descr="Group Box 5">
          <a:extLst>
            <a:ext uri="{FF2B5EF4-FFF2-40B4-BE49-F238E27FC236}">
              <a16:creationId xmlns:a16="http://schemas.microsoft.com/office/drawing/2014/main" id="{00000000-0008-0000-1000-0000D9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524</xdr:row>
      <xdr:rowOff>28440</xdr:rowOff>
    </xdr:from>
    <xdr:to>
      <xdr:col>7</xdr:col>
      <xdr:colOff>-363960</xdr:colOff>
      <xdr:row>525</xdr:row>
      <xdr:rowOff>0</xdr:rowOff>
    </xdr:to>
    <xdr:sp macro="" textlink="">
      <xdr:nvSpPr>
        <xdr:cNvPr id="2522" name="Option Button 2521">
          <a:extLst>
            <a:ext uri="{FF2B5EF4-FFF2-40B4-BE49-F238E27FC236}">
              <a16:creationId xmlns:a16="http://schemas.microsoft.com/office/drawing/2014/main" id="{00000000-0008-0000-1000-0000D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3" name="Option Button 2522">
          <a:extLst>
            <a:ext uri="{FF2B5EF4-FFF2-40B4-BE49-F238E27FC236}">
              <a16:creationId xmlns:a16="http://schemas.microsoft.com/office/drawing/2014/main" id="{00000000-0008-0000-1000-0000D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4" name="Option Button 2523">
          <a:extLst>
            <a:ext uri="{FF2B5EF4-FFF2-40B4-BE49-F238E27FC236}">
              <a16:creationId xmlns:a16="http://schemas.microsoft.com/office/drawing/2014/main" id="{00000000-0008-0000-1000-0000D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5" name="Option Button 2524">
          <a:extLst>
            <a:ext uri="{FF2B5EF4-FFF2-40B4-BE49-F238E27FC236}">
              <a16:creationId xmlns:a16="http://schemas.microsoft.com/office/drawing/2014/main" id="{00000000-0008-0000-1000-0000D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6" name="Group Box 2525" descr="Group Box 5">
          <a:extLst>
            <a:ext uri="{FF2B5EF4-FFF2-40B4-BE49-F238E27FC236}">
              <a16:creationId xmlns:a16="http://schemas.microsoft.com/office/drawing/2014/main" id="{00000000-0008-0000-1000-0000DE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525</xdr:row>
      <xdr:rowOff>28440</xdr:rowOff>
    </xdr:from>
    <xdr:to>
      <xdr:col>7</xdr:col>
      <xdr:colOff>-363960</xdr:colOff>
      <xdr:row>526</xdr:row>
      <xdr:rowOff>0</xdr:rowOff>
    </xdr:to>
    <xdr:sp macro="" textlink="">
      <xdr:nvSpPr>
        <xdr:cNvPr id="2527" name="Option Button 2526">
          <a:extLst>
            <a:ext uri="{FF2B5EF4-FFF2-40B4-BE49-F238E27FC236}">
              <a16:creationId xmlns:a16="http://schemas.microsoft.com/office/drawing/2014/main" id="{00000000-0008-0000-1000-0000D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8" name="Option Button 2527">
          <a:extLst>
            <a:ext uri="{FF2B5EF4-FFF2-40B4-BE49-F238E27FC236}">
              <a16:creationId xmlns:a16="http://schemas.microsoft.com/office/drawing/2014/main" id="{00000000-0008-0000-1000-0000E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29" name="Option Button 2528">
          <a:extLst>
            <a:ext uri="{FF2B5EF4-FFF2-40B4-BE49-F238E27FC236}">
              <a16:creationId xmlns:a16="http://schemas.microsoft.com/office/drawing/2014/main" id="{00000000-0008-0000-1000-0000E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0" name="Option Button 2529">
          <a:extLst>
            <a:ext uri="{FF2B5EF4-FFF2-40B4-BE49-F238E27FC236}">
              <a16:creationId xmlns:a16="http://schemas.microsoft.com/office/drawing/2014/main" id="{00000000-0008-0000-1000-0000E2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1" name="Group Box 2530" descr="Group Box 5">
          <a:extLst>
            <a:ext uri="{FF2B5EF4-FFF2-40B4-BE49-F238E27FC236}">
              <a16:creationId xmlns:a16="http://schemas.microsoft.com/office/drawing/2014/main" id="{00000000-0008-0000-1000-0000E3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526</xdr:row>
      <xdr:rowOff>28440</xdr:rowOff>
    </xdr:from>
    <xdr:to>
      <xdr:col>7</xdr:col>
      <xdr:colOff>-363960</xdr:colOff>
      <xdr:row>527</xdr:row>
      <xdr:rowOff>0</xdr:rowOff>
    </xdr:to>
    <xdr:sp macro="" textlink="">
      <xdr:nvSpPr>
        <xdr:cNvPr id="2532" name="Option Button 2531">
          <a:extLst>
            <a:ext uri="{FF2B5EF4-FFF2-40B4-BE49-F238E27FC236}">
              <a16:creationId xmlns:a16="http://schemas.microsoft.com/office/drawing/2014/main" id="{00000000-0008-0000-1000-0000E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3" name="Option Button 2532">
          <a:extLst>
            <a:ext uri="{FF2B5EF4-FFF2-40B4-BE49-F238E27FC236}">
              <a16:creationId xmlns:a16="http://schemas.microsoft.com/office/drawing/2014/main" id="{00000000-0008-0000-1000-0000E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4" name="Option Button 2533">
          <a:extLst>
            <a:ext uri="{FF2B5EF4-FFF2-40B4-BE49-F238E27FC236}">
              <a16:creationId xmlns:a16="http://schemas.microsoft.com/office/drawing/2014/main" id="{00000000-0008-0000-1000-0000E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5" name="Option Button 2534">
          <a:extLst>
            <a:ext uri="{FF2B5EF4-FFF2-40B4-BE49-F238E27FC236}">
              <a16:creationId xmlns:a16="http://schemas.microsoft.com/office/drawing/2014/main" id="{00000000-0008-0000-1000-0000E7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6" name="Group Box 2535" descr="Group Box 5">
          <a:extLst>
            <a:ext uri="{FF2B5EF4-FFF2-40B4-BE49-F238E27FC236}">
              <a16:creationId xmlns:a16="http://schemas.microsoft.com/office/drawing/2014/main" id="{00000000-0008-0000-1000-0000E8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527</xdr:row>
      <xdr:rowOff>28440</xdr:rowOff>
    </xdr:from>
    <xdr:to>
      <xdr:col>7</xdr:col>
      <xdr:colOff>-363960</xdr:colOff>
      <xdr:row>528</xdr:row>
      <xdr:rowOff>0</xdr:rowOff>
    </xdr:to>
    <xdr:sp macro="" textlink="">
      <xdr:nvSpPr>
        <xdr:cNvPr id="2537" name="Option Button 2536">
          <a:extLst>
            <a:ext uri="{FF2B5EF4-FFF2-40B4-BE49-F238E27FC236}">
              <a16:creationId xmlns:a16="http://schemas.microsoft.com/office/drawing/2014/main" id="{00000000-0008-0000-1000-0000E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8" name="Option Button 2537">
          <a:extLst>
            <a:ext uri="{FF2B5EF4-FFF2-40B4-BE49-F238E27FC236}">
              <a16:creationId xmlns:a16="http://schemas.microsoft.com/office/drawing/2014/main" id="{00000000-0008-0000-1000-0000E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39" name="Option Button 2538">
          <a:extLst>
            <a:ext uri="{FF2B5EF4-FFF2-40B4-BE49-F238E27FC236}">
              <a16:creationId xmlns:a16="http://schemas.microsoft.com/office/drawing/2014/main" id="{00000000-0008-0000-1000-0000E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0" name="Option Button 2539">
          <a:extLst>
            <a:ext uri="{FF2B5EF4-FFF2-40B4-BE49-F238E27FC236}">
              <a16:creationId xmlns:a16="http://schemas.microsoft.com/office/drawing/2014/main" id="{00000000-0008-0000-1000-0000EC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1" name="Group Box 2540" descr="Group Box 5">
          <a:extLst>
            <a:ext uri="{FF2B5EF4-FFF2-40B4-BE49-F238E27FC236}">
              <a16:creationId xmlns:a16="http://schemas.microsoft.com/office/drawing/2014/main" id="{00000000-0008-0000-1000-0000ED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528</xdr:row>
      <xdr:rowOff>28440</xdr:rowOff>
    </xdr:from>
    <xdr:to>
      <xdr:col>7</xdr:col>
      <xdr:colOff>-363960</xdr:colOff>
      <xdr:row>529</xdr:row>
      <xdr:rowOff>0</xdr:rowOff>
    </xdr:to>
    <xdr:sp macro="" textlink="">
      <xdr:nvSpPr>
        <xdr:cNvPr id="2542" name="Option Button 2541">
          <a:extLst>
            <a:ext uri="{FF2B5EF4-FFF2-40B4-BE49-F238E27FC236}">
              <a16:creationId xmlns:a16="http://schemas.microsoft.com/office/drawing/2014/main" id="{00000000-0008-0000-1000-0000E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3" name="Option Button 2542">
          <a:extLst>
            <a:ext uri="{FF2B5EF4-FFF2-40B4-BE49-F238E27FC236}">
              <a16:creationId xmlns:a16="http://schemas.microsoft.com/office/drawing/2014/main" id="{00000000-0008-0000-1000-0000E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4" name="Option Button 2543">
          <a:extLst>
            <a:ext uri="{FF2B5EF4-FFF2-40B4-BE49-F238E27FC236}">
              <a16:creationId xmlns:a16="http://schemas.microsoft.com/office/drawing/2014/main" id="{00000000-0008-0000-1000-0000F0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5" name="Option Button 2544">
          <a:extLst>
            <a:ext uri="{FF2B5EF4-FFF2-40B4-BE49-F238E27FC236}">
              <a16:creationId xmlns:a16="http://schemas.microsoft.com/office/drawing/2014/main" id="{00000000-0008-0000-1000-0000F1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6" name="Group Box 2545" descr="Group Box 5">
          <a:extLst>
            <a:ext uri="{FF2B5EF4-FFF2-40B4-BE49-F238E27FC236}">
              <a16:creationId xmlns:a16="http://schemas.microsoft.com/office/drawing/2014/main" id="{00000000-0008-0000-1000-0000F2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529</xdr:row>
      <xdr:rowOff>28440</xdr:rowOff>
    </xdr:from>
    <xdr:to>
      <xdr:col>7</xdr:col>
      <xdr:colOff>-363960</xdr:colOff>
      <xdr:row>530</xdr:row>
      <xdr:rowOff>0</xdr:rowOff>
    </xdr:to>
    <xdr:sp macro="" textlink="">
      <xdr:nvSpPr>
        <xdr:cNvPr id="2547" name="Option Button 2546">
          <a:extLst>
            <a:ext uri="{FF2B5EF4-FFF2-40B4-BE49-F238E27FC236}">
              <a16:creationId xmlns:a16="http://schemas.microsoft.com/office/drawing/2014/main" id="{00000000-0008-0000-1000-0000F3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8" name="Option Button 2547">
          <a:extLst>
            <a:ext uri="{FF2B5EF4-FFF2-40B4-BE49-F238E27FC236}">
              <a16:creationId xmlns:a16="http://schemas.microsoft.com/office/drawing/2014/main" id="{00000000-0008-0000-1000-0000F4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49" name="Option Button 2548">
          <a:extLst>
            <a:ext uri="{FF2B5EF4-FFF2-40B4-BE49-F238E27FC236}">
              <a16:creationId xmlns:a16="http://schemas.microsoft.com/office/drawing/2014/main" id="{00000000-0008-0000-1000-0000F5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0" name="Option Button 2549">
          <a:extLst>
            <a:ext uri="{FF2B5EF4-FFF2-40B4-BE49-F238E27FC236}">
              <a16:creationId xmlns:a16="http://schemas.microsoft.com/office/drawing/2014/main" id="{00000000-0008-0000-1000-0000F6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1" name="Group Box 2550" descr="Group Box 5">
          <a:extLst>
            <a:ext uri="{FF2B5EF4-FFF2-40B4-BE49-F238E27FC236}">
              <a16:creationId xmlns:a16="http://schemas.microsoft.com/office/drawing/2014/main" id="{00000000-0008-0000-1000-0000F7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530</xdr:row>
      <xdr:rowOff>28440</xdr:rowOff>
    </xdr:from>
    <xdr:to>
      <xdr:col>7</xdr:col>
      <xdr:colOff>-363960</xdr:colOff>
      <xdr:row>531</xdr:row>
      <xdr:rowOff>0</xdr:rowOff>
    </xdr:to>
    <xdr:sp macro="" textlink="">
      <xdr:nvSpPr>
        <xdr:cNvPr id="2552" name="Option Button 2551">
          <a:extLst>
            <a:ext uri="{FF2B5EF4-FFF2-40B4-BE49-F238E27FC236}">
              <a16:creationId xmlns:a16="http://schemas.microsoft.com/office/drawing/2014/main" id="{00000000-0008-0000-1000-0000F8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3" name="Option Button 2552">
          <a:extLst>
            <a:ext uri="{FF2B5EF4-FFF2-40B4-BE49-F238E27FC236}">
              <a16:creationId xmlns:a16="http://schemas.microsoft.com/office/drawing/2014/main" id="{00000000-0008-0000-1000-0000F9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4" name="Option Button 2553">
          <a:extLst>
            <a:ext uri="{FF2B5EF4-FFF2-40B4-BE49-F238E27FC236}">
              <a16:creationId xmlns:a16="http://schemas.microsoft.com/office/drawing/2014/main" id="{00000000-0008-0000-1000-0000FA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5" name="Option Button 2554">
          <a:extLst>
            <a:ext uri="{FF2B5EF4-FFF2-40B4-BE49-F238E27FC236}">
              <a16:creationId xmlns:a16="http://schemas.microsoft.com/office/drawing/2014/main" id="{00000000-0008-0000-1000-0000FB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6" name="Group Box 2555" descr="Group Box 5">
          <a:extLst>
            <a:ext uri="{FF2B5EF4-FFF2-40B4-BE49-F238E27FC236}">
              <a16:creationId xmlns:a16="http://schemas.microsoft.com/office/drawing/2014/main" id="{00000000-0008-0000-1000-0000FC09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531</xdr:row>
      <xdr:rowOff>28440</xdr:rowOff>
    </xdr:from>
    <xdr:to>
      <xdr:col>7</xdr:col>
      <xdr:colOff>-363960</xdr:colOff>
      <xdr:row>532</xdr:row>
      <xdr:rowOff>0</xdr:rowOff>
    </xdr:to>
    <xdr:sp macro="" textlink="">
      <xdr:nvSpPr>
        <xdr:cNvPr id="2557" name="Option Button 2556">
          <a:extLst>
            <a:ext uri="{FF2B5EF4-FFF2-40B4-BE49-F238E27FC236}">
              <a16:creationId xmlns:a16="http://schemas.microsoft.com/office/drawing/2014/main" id="{00000000-0008-0000-1000-0000FD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8" name="Option Button 2557">
          <a:extLst>
            <a:ext uri="{FF2B5EF4-FFF2-40B4-BE49-F238E27FC236}">
              <a16:creationId xmlns:a16="http://schemas.microsoft.com/office/drawing/2014/main" id="{00000000-0008-0000-1000-0000FE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59" name="Option Button 2558">
          <a:extLst>
            <a:ext uri="{FF2B5EF4-FFF2-40B4-BE49-F238E27FC236}">
              <a16:creationId xmlns:a16="http://schemas.microsoft.com/office/drawing/2014/main" id="{00000000-0008-0000-1000-0000FF09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0" name="Option Button 2559">
          <a:extLst>
            <a:ext uri="{FF2B5EF4-FFF2-40B4-BE49-F238E27FC236}">
              <a16:creationId xmlns:a16="http://schemas.microsoft.com/office/drawing/2014/main" id="{00000000-0008-0000-1000-00000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1" name="Group Box 2560" descr="Group Box 5">
          <a:extLst>
            <a:ext uri="{FF2B5EF4-FFF2-40B4-BE49-F238E27FC236}">
              <a16:creationId xmlns:a16="http://schemas.microsoft.com/office/drawing/2014/main" id="{00000000-0008-0000-1000-00000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532</xdr:row>
      <xdr:rowOff>28440</xdr:rowOff>
    </xdr:from>
    <xdr:to>
      <xdr:col>7</xdr:col>
      <xdr:colOff>-363960</xdr:colOff>
      <xdr:row>533</xdr:row>
      <xdr:rowOff>0</xdr:rowOff>
    </xdr:to>
    <xdr:sp macro="" textlink="">
      <xdr:nvSpPr>
        <xdr:cNvPr id="2562" name="Option Button 2561">
          <a:extLst>
            <a:ext uri="{FF2B5EF4-FFF2-40B4-BE49-F238E27FC236}">
              <a16:creationId xmlns:a16="http://schemas.microsoft.com/office/drawing/2014/main" id="{00000000-0008-0000-1000-00000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3" name="Option Button 2562">
          <a:extLst>
            <a:ext uri="{FF2B5EF4-FFF2-40B4-BE49-F238E27FC236}">
              <a16:creationId xmlns:a16="http://schemas.microsoft.com/office/drawing/2014/main" id="{00000000-0008-0000-1000-00000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4" name="Option Button 2563">
          <a:extLst>
            <a:ext uri="{FF2B5EF4-FFF2-40B4-BE49-F238E27FC236}">
              <a16:creationId xmlns:a16="http://schemas.microsoft.com/office/drawing/2014/main" id="{00000000-0008-0000-1000-00000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5" name="Option Button 2564">
          <a:extLst>
            <a:ext uri="{FF2B5EF4-FFF2-40B4-BE49-F238E27FC236}">
              <a16:creationId xmlns:a16="http://schemas.microsoft.com/office/drawing/2014/main" id="{00000000-0008-0000-1000-00000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6" name="Group Box 2565" descr="Group Box 5">
          <a:extLst>
            <a:ext uri="{FF2B5EF4-FFF2-40B4-BE49-F238E27FC236}">
              <a16:creationId xmlns:a16="http://schemas.microsoft.com/office/drawing/2014/main" id="{00000000-0008-0000-1000-00000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533</xdr:row>
      <xdr:rowOff>28440</xdr:rowOff>
    </xdr:from>
    <xdr:to>
      <xdr:col>7</xdr:col>
      <xdr:colOff>-363960</xdr:colOff>
      <xdr:row>534</xdr:row>
      <xdr:rowOff>0</xdr:rowOff>
    </xdr:to>
    <xdr:sp macro="" textlink="">
      <xdr:nvSpPr>
        <xdr:cNvPr id="2567" name="Option Button 2566">
          <a:extLst>
            <a:ext uri="{FF2B5EF4-FFF2-40B4-BE49-F238E27FC236}">
              <a16:creationId xmlns:a16="http://schemas.microsoft.com/office/drawing/2014/main" id="{00000000-0008-0000-1000-00000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8" name="Option Button 2567">
          <a:extLst>
            <a:ext uri="{FF2B5EF4-FFF2-40B4-BE49-F238E27FC236}">
              <a16:creationId xmlns:a16="http://schemas.microsoft.com/office/drawing/2014/main" id="{00000000-0008-0000-1000-00000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69" name="Option Button 2568">
          <a:extLst>
            <a:ext uri="{FF2B5EF4-FFF2-40B4-BE49-F238E27FC236}">
              <a16:creationId xmlns:a16="http://schemas.microsoft.com/office/drawing/2014/main" id="{00000000-0008-0000-1000-00000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0" name="Option Button 2569">
          <a:extLst>
            <a:ext uri="{FF2B5EF4-FFF2-40B4-BE49-F238E27FC236}">
              <a16:creationId xmlns:a16="http://schemas.microsoft.com/office/drawing/2014/main" id="{00000000-0008-0000-1000-00000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1" name="Group Box 2570" descr="Group Box 5">
          <a:extLst>
            <a:ext uri="{FF2B5EF4-FFF2-40B4-BE49-F238E27FC236}">
              <a16:creationId xmlns:a16="http://schemas.microsoft.com/office/drawing/2014/main" id="{00000000-0008-0000-1000-00000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534</xdr:row>
      <xdr:rowOff>28440</xdr:rowOff>
    </xdr:from>
    <xdr:to>
      <xdr:col>7</xdr:col>
      <xdr:colOff>-363960</xdr:colOff>
      <xdr:row>535</xdr:row>
      <xdr:rowOff>0</xdr:rowOff>
    </xdr:to>
    <xdr:sp macro="" textlink="">
      <xdr:nvSpPr>
        <xdr:cNvPr id="2572" name="Option Button 2571">
          <a:extLst>
            <a:ext uri="{FF2B5EF4-FFF2-40B4-BE49-F238E27FC236}">
              <a16:creationId xmlns:a16="http://schemas.microsoft.com/office/drawing/2014/main" id="{00000000-0008-0000-1000-00000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3" name="Option Button 2572">
          <a:extLst>
            <a:ext uri="{FF2B5EF4-FFF2-40B4-BE49-F238E27FC236}">
              <a16:creationId xmlns:a16="http://schemas.microsoft.com/office/drawing/2014/main" id="{00000000-0008-0000-1000-00000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4" name="Option Button 2573">
          <a:extLst>
            <a:ext uri="{FF2B5EF4-FFF2-40B4-BE49-F238E27FC236}">
              <a16:creationId xmlns:a16="http://schemas.microsoft.com/office/drawing/2014/main" id="{00000000-0008-0000-1000-00000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5" name="Option Button 2574">
          <a:extLst>
            <a:ext uri="{FF2B5EF4-FFF2-40B4-BE49-F238E27FC236}">
              <a16:creationId xmlns:a16="http://schemas.microsoft.com/office/drawing/2014/main" id="{00000000-0008-0000-1000-00000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6" name="Group Box 2575" descr="Group Box 5">
          <a:extLst>
            <a:ext uri="{FF2B5EF4-FFF2-40B4-BE49-F238E27FC236}">
              <a16:creationId xmlns:a16="http://schemas.microsoft.com/office/drawing/2014/main" id="{00000000-0008-0000-1000-00001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535</xdr:row>
      <xdr:rowOff>28440</xdr:rowOff>
    </xdr:from>
    <xdr:to>
      <xdr:col>7</xdr:col>
      <xdr:colOff>-363960</xdr:colOff>
      <xdr:row>536</xdr:row>
      <xdr:rowOff>0</xdr:rowOff>
    </xdr:to>
    <xdr:sp macro="" textlink="">
      <xdr:nvSpPr>
        <xdr:cNvPr id="2577" name="Option Button 2576">
          <a:extLst>
            <a:ext uri="{FF2B5EF4-FFF2-40B4-BE49-F238E27FC236}">
              <a16:creationId xmlns:a16="http://schemas.microsoft.com/office/drawing/2014/main" id="{00000000-0008-0000-1000-00001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8" name="Option Button 2577">
          <a:extLst>
            <a:ext uri="{FF2B5EF4-FFF2-40B4-BE49-F238E27FC236}">
              <a16:creationId xmlns:a16="http://schemas.microsoft.com/office/drawing/2014/main" id="{00000000-0008-0000-1000-00001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79" name="Option Button 2578">
          <a:extLst>
            <a:ext uri="{FF2B5EF4-FFF2-40B4-BE49-F238E27FC236}">
              <a16:creationId xmlns:a16="http://schemas.microsoft.com/office/drawing/2014/main" id="{00000000-0008-0000-1000-00001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0" name="Option Button 2579">
          <a:extLst>
            <a:ext uri="{FF2B5EF4-FFF2-40B4-BE49-F238E27FC236}">
              <a16:creationId xmlns:a16="http://schemas.microsoft.com/office/drawing/2014/main" id="{00000000-0008-0000-1000-00001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1" name="Group Box 2580" descr="Group Box 5">
          <a:extLst>
            <a:ext uri="{FF2B5EF4-FFF2-40B4-BE49-F238E27FC236}">
              <a16:creationId xmlns:a16="http://schemas.microsoft.com/office/drawing/2014/main" id="{00000000-0008-0000-1000-00001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536</xdr:row>
      <xdr:rowOff>28440</xdr:rowOff>
    </xdr:from>
    <xdr:to>
      <xdr:col>7</xdr:col>
      <xdr:colOff>-363960</xdr:colOff>
      <xdr:row>537</xdr:row>
      <xdr:rowOff>0</xdr:rowOff>
    </xdr:to>
    <xdr:sp macro="" textlink="">
      <xdr:nvSpPr>
        <xdr:cNvPr id="2582" name="Option Button 2581">
          <a:extLst>
            <a:ext uri="{FF2B5EF4-FFF2-40B4-BE49-F238E27FC236}">
              <a16:creationId xmlns:a16="http://schemas.microsoft.com/office/drawing/2014/main" id="{00000000-0008-0000-1000-00001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3" name="Option Button 2582">
          <a:extLst>
            <a:ext uri="{FF2B5EF4-FFF2-40B4-BE49-F238E27FC236}">
              <a16:creationId xmlns:a16="http://schemas.microsoft.com/office/drawing/2014/main" id="{00000000-0008-0000-1000-00001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4" name="Option Button 2583">
          <a:extLst>
            <a:ext uri="{FF2B5EF4-FFF2-40B4-BE49-F238E27FC236}">
              <a16:creationId xmlns:a16="http://schemas.microsoft.com/office/drawing/2014/main" id="{00000000-0008-0000-1000-00001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5" name="Option Button 2584">
          <a:extLst>
            <a:ext uri="{FF2B5EF4-FFF2-40B4-BE49-F238E27FC236}">
              <a16:creationId xmlns:a16="http://schemas.microsoft.com/office/drawing/2014/main" id="{00000000-0008-0000-1000-00001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6" name="Group Box 2585" descr="Group Box 5">
          <a:extLst>
            <a:ext uri="{FF2B5EF4-FFF2-40B4-BE49-F238E27FC236}">
              <a16:creationId xmlns:a16="http://schemas.microsoft.com/office/drawing/2014/main" id="{00000000-0008-0000-1000-00001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537</xdr:row>
      <xdr:rowOff>28440</xdr:rowOff>
    </xdr:from>
    <xdr:to>
      <xdr:col>7</xdr:col>
      <xdr:colOff>-363960</xdr:colOff>
      <xdr:row>538</xdr:row>
      <xdr:rowOff>0</xdr:rowOff>
    </xdr:to>
    <xdr:sp macro="" textlink="">
      <xdr:nvSpPr>
        <xdr:cNvPr id="2587" name="Option Button 2586">
          <a:extLst>
            <a:ext uri="{FF2B5EF4-FFF2-40B4-BE49-F238E27FC236}">
              <a16:creationId xmlns:a16="http://schemas.microsoft.com/office/drawing/2014/main" id="{00000000-0008-0000-1000-00001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8" name="Option Button 2587">
          <a:extLst>
            <a:ext uri="{FF2B5EF4-FFF2-40B4-BE49-F238E27FC236}">
              <a16:creationId xmlns:a16="http://schemas.microsoft.com/office/drawing/2014/main" id="{00000000-0008-0000-1000-00001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89" name="Option Button 2588">
          <a:extLst>
            <a:ext uri="{FF2B5EF4-FFF2-40B4-BE49-F238E27FC236}">
              <a16:creationId xmlns:a16="http://schemas.microsoft.com/office/drawing/2014/main" id="{00000000-0008-0000-1000-00001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0" name="Option Button 2589">
          <a:extLst>
            <a:ext uri="{FF2B5EF4-FFF2-40B4-BE49-F238E27FC236}">
              <a16:creationId xmlns:a16="http://schemas.microsoft.com/office/drawing/2014/main" id="{00000000-0008-0000-1000-00001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1" name="Group Box 2590" descr="Group Box 5">
          <a:extLst>
            <a:ext uri="{FF2B5EF4-FFF2-40B4-BE49-F238E27FC236}">
              <a16:creationId xmlns:a16="http://schemas.microsoft.com/office/drawing/2014/main" id="{00000000-0008-0000-1000-00001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538</xdr:row>
      <xdr:rowOff>28440</xdr:rowOff>
    </xdr:from>
    <xdr:to>
      <xdr:col>7</xdr:col>
      <xdr:colOff>-363960</xdr:colOff>
      <xdr:row>539</xdr:row>
      <xdr:rowOff>0</xdr:rowOff>
    </xdr:to>
    <xdr:sp macro="" textlink="">
      <xdr:nvSpPr>
        <xdr:cNvPr id="2592" name="Option Button 2591">
          <a:extLst>
            <a:ext uri="{FF2B5EF4-FFF2-40B4-BE49-F238E27FC236}">
              <a16:creationId xmlns:a16="http://schemas.microsoft.com/office/drawing/2014/main" id="{00000000-0008-0000-1000-00002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3" name="Option Button 2592">
          <a:extLst>
            <a:ext uri="{FF2B5EF4-FFF2-40B4-BE49-F238E27FC236}">
              <a16:creationId xmlns:a16="http://schemas.microsoft.com/office/drawing/2014/main" id="{00000000-0008-0000-1000-00002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4" name="Option Button 2593">
          <a:extLst>
            <a:ext uri="{FF2B5EF4-FFF2-40B4-BE49-F238E27FC236}">
              <a16:creationId xmlns:a16="http://schemas.microsoft.com/office/drawing/2014/main" id="{00000000-0008-0000-1000-00002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5" name="Option Button 2594">
          <a:extLst>
            <a:ext uri="{FF2B5EF4-FFF2-40B4-BE49-F238E27FC236}">
              <a16:creationId xmlns:a16="http://schemas.microsoft.com/office/drawing/2014/main" id="{00000000-0008-0000-1000-00002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6" name="Group Box 2595" descr="Group Box 5">
          <a:extLst>
            <a:ext uri="{FF2B5EF4-FFF2-40B4-BE49-F238E27FC236}">
              <a16:creationId xmlns:a16="http://schemas.microsoft.com/office/drawing/2014/main" id="{00000000-0008-0000-1000-00002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539</xdr:row>
      <xdr:rowOff>28440</xdr:rowOff>
    </xdr:from>
    <xdr:to>
      <xdr:col>7</xdr:col>
      <xdr:colOff>-363960</xdr:colOff>
      <xdr:row>540</xdr:row>
      <xdr:rowOff>0</xdr:rowOff>
    </xdr:to>
    <xdr:sp macro="" textlink="">
      <xdr:nvSpPr>
        <xdr:cNvPr id="2597" name="Option Button 2596">
          <a:extLst>
            <a:ext uri="{FF2B5EF4-FFF2-40B4-BE49-F238E27FC236}">
              <a16:creationId xmlns:a16="http://schemas.microsoft.com/office/drawing/2014/main" id="{00000000-0008-0000-1000-00002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8" name="Option Button 2597">
          <a:extLst>
            <a:ext uri="{FF2B5EF4-FFF2-40B4-BE49-F238E27FC236}">
              <a16:creationId xmlns:a16="http://schemas.microsoft.com/office/drawing/2014/main" id="{00000000-0008-0000-1000-00002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599" name="Option Button 2598">
          <a:extLst>
            <a:ext uri="{FF2B5EF4-FFF2-40B4-BE49-F238E27FC236}">
              <a16:creationId xmlns:a16="http://schemas.microsoft.com/office/drawing/2014/main" id="{00000000-0008-0000-1000-00002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0" name="Option Button 2599">
          <a:extLst>
            <a:ext uri="{FF2B5EF4-FFF2-40B4-BE49-F238E27FC236}">
              <a16:creationId xmlns:a16="http://schemas.microsoft.com/office/drawing/2014/main" id="{00000000-0008-0000-1000-00002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1" name="Group Box 2600" descr="Group Box 5">
          <a:extLst>
            <a:ext uri="{FF2B5EF4-FFF2-40B4-BE49-F238E27FC236}">
              <a16:creationId xmlns:a16="http://schemas.microsoft.com/office/drawing/2014/main" id="{00000000-0008-0000-1000-00002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540</xdr:row>
      <xdr:rowOff>28440</xdr:rowOff>
    </xdr:from>
    <xdr:to>
      <xdr:col>7</xdr:col>
      <xdr:colOff>-363960</xdr:colOff>
      <xdr:row>541</xdr:row>
      <xdr:rowOff>0</xdr:rowOff>
    </xdr:to>
    <xdr:sp macro="" textlink="">
      <xdr:nvSpPr>
        <xdr:cNvPr id="2602" name="Option Button 2601">
          <a:extLst>
            <a:ext uri="{FF2B5EF4-FFF2-40B4-BE49-F238E27FC236}">
              <a16:creationId xmlns:a16="http://schemas.microsoft.com/office/drawing/2014/main" id="{00000000-0008-0000-1000-00002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3" name="Option Button 2602">
          <a:extLst>
            <a:ext uri="{FF2B5EF4-FFF2-40B4-BE49-F238E27FC236}">
              <a16:creationId xmlns:a16="http://schemas.microsoft.com/office/drawing/2014/main" id="{00000000-0008-0000-1000-00002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4" name="Option Button 2603">
          <a:extLst>
            <a:ext uri="{FF2B5EF4-FFF2-40B4-BE49-F238E27FC236}">
              <a16:creationId xmlns:a16="http://schemas.microsoft.com/office/drawing/2014/main" id="{00000000-0008-0000-1000-00002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5" name="Option Button 2604">
          <a:extLst>
            <a:ext uri="{FF2B5EF4-FFF2-40B4-BE49-F238E27FC236}">
              <a16:creationId xmlns:a16="http://schemas.microsoft.com/office/drawing/2014/main" id="{00000000-0008-0000-1000-00002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6" name="Group Box 2605" descr="Group Box 5">
          <a:extLst>
            <a:ext uri="{FF2B5EF4-FFF2-40B4-BE49-F238E27FC236}">
              <a16:creationId xmlns:a16="http://schemas.microsoft.com/office/drawing/2014/main" id="{00000000-0008-0000-1000-00002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541</xdr:row>
      <xdr:rowOff>28440</xdr:rowOff>
    </xdr:from>
    <xdr:to>
      <xdr:col>7</xdr:col>
      <xdr:colOff>-363960</xdr:colOff>
      <xdr:row>542</xdr:row>
      <xdr:rowOff>0</xdr:rowOff>
    </xdr:to>
    <xdr:sp macro="" textlink="">
      <xdr:nvSpPr>
        <xdr:cNvPr id="2607" name="Option Button 2606">
          <a:extLst>
            <a:ext uri="{FF2B5EF4-FFF2-40B4-BE49-F238E27FC236}">
              <a16:creationId xmlns:a16="http://schemas.microsoft.com/office/drawing/2014/main" id="{00000000-0008-0000-1000-00002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8" name="Option Button 2607">
          <a:extLst>
            <a:ext uri="{FF2B5EF4-FFF2-40B4-BE49-F238E27FC236}">
              <a16:creationId xmlns:a16="http://schemas.microsoft.com/office/drawing/2014/main" id="{00000000-0008-0000-1000-00003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09" name="Option Button 2608">
          <a:extLst>
            <a:ext uri="{FF2B5EF4-FFF2-40B4-BE49-F238E27FC236}">
              <a16:creationId xmlns:a16="http://schemas.microsoft.com/office/drawing/2014/main" id="{00000000-0008-0000-1000-00003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0" name="Option Button 2609">
          <a:extLst>
            <a:ext uri="{FF2B5EF4-FFF2-40B4-BE49-F238E27FC236}">
              <a16:creationId xmlns:a16="http://schemas.microsoft.com/office/drawing/2014/main" id="{00000000-0008-0000-1000-00003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1" name="Group Box 2610" descr="Group Box 5">
          <a:extLst>
            <a:ext uri="{FF2B5EF4-FFF2-40B4-BE49-F238E27FC236}">
              <a16:creationId xmlns:a16="http://schemas.microsoft.com/office/drawing/2014/main" id="{00000000-0008-0000-1000-00003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542</xdr:row>
      <xdr:rowOff>28440</xdr:rowOff>
    </xdr:from>
    <xdr:to>
      <xdr:col>7</xdr:col>
      <xdr:colOff>-363960</xdr:colOff>
      <xdr:row>543</xdr:row>
      <xdr:rowOff>0</xdr:rowOff>
    </xdr:to>
    <xdr:sp macro="" textlink="">
      <xdr:nvSpPr>
        <xdr:cNvPr id="2612" name="Option Button 2611">
          <a:extLst>
            <a:ext uri="{FF2B5EF4-FFF2-40B4-BE49-F238E27FC236}">
              <a16:creationId xmlns:a16="http://schemas.microsoft.com/office/drawing/2014/main" id="{00000000-0008-0000-1000-00003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3" name="Option Button 2612">
          <a:extLst>
            <a:ext uri="{FF2B5EF4-FFF2-40B4-BE49-F238E27FC236}">
              <a16:creationId xmlns:a16="http://schemas.microsoft.com/office/drawing/2014/main" id="{00000000-0008-0000-1000-00003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4" name="Option Button 2613">
          <a:extLst>
            <a:ext uri="{FF2B5EF4-FFF2-40B4-BE49-F238E27FC236}">
              <a16:creationId xmlns:a16="http://schemas.microsoft.com/office/drawing/2014/main" id="{00000000-0008-0000-1000-00003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5" name="Option Button 2614">
          <a:extLst>
            <a:ext uri="{FF2B5EF4-FFF2-40B4-BE49-F238E27FC236}">
              <a16:creationId xmlns:a16="http://schemas.microsoft.com/office/drawing/2014/main" id="{00000000-0008-0000-1000-00003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6" name="Group Box 2615" descr="Group Box 5">
          <a:extLst>
            <a:ext uri="{FF2B5EF4-FFF2-40B4-BE49-F238E27FC236}">
              <a16:creationId xmlns:a16="http://schemas.microsoft.com/office/drawing/2014/main" id="{00000000-0008-0000-1000-00003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543</xdr:row>
      <xdr:rowOff>28440</xdr:rowOff>
    </xdr:from>
    <xdr:to>
      <xdr:col>7</xdr:col>
      <xdr:colOff>-363960</xdr:colOff>
      <xdr:row>544</xdr:row>
      <xdr:rowOff>0</xdr:rowOff>
    </xdr:to>
    <xdr:sp macro="" textlink="">
      <xdr:nvSpPr>
        <xdr:cNvPr id="2617" name="Option Button 2616">
          <a:extLst>
            <a:ext uri="{FF2B5EF4-FFF2-40B4-BE49-F238E27FC236}">
              <a16:creationId xmlns:a16="http://schemas.microsoft.com/office/drawing/2014/main" id="{00000000-0008-0000-1000-00003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8" name="Option Button 2617">
          <a:extLst>
            <a:ext uri="{FF2B5EF4-FFF2-40B4-BE49-F238E27FC236}">
              <a16:creationId xmlns:a16="http://schemas.microsoft.com/office/drawing/2014/main" id="{00000000-0008-0000-1000-00003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19" name="Option Button 2618">
          <a:extLst>
            <a:ext uri="{FF2B5EF4-FFF2-40B4-BE49-F238E27FC236}">
              <a16:creationId xmlns:a16="http://schemas.microsoft.com/office/drawing/2014/main" id="{00000000-0008-0000-1000-00003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0" name="Option Button 2619">
          <a:extLst>
            <a:ext uri="{FF2B5EF4-FFF2-40B4-BE49-F238E27FC236}">
              <a16:creationId xmlns:a16="http://schemas.microsoft.com/office/drawing/2014/main" id="{00000000-0008-0000-1000-00003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1" name="Group Box 2620" descr="Group Box 5">
          <a:extLst>
            <a:ext uri="{FF2B5EF4-FFF2-40B4-BE49-F238E27FC236}">
              <a16:creationId xmlns:a16="http://schemas.microsoft.com/office/drawing/2014/main" id="{00000000-0008-0000-1000-00003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544</xdr:row>
      <xdr:rowOff>28440</xdr:rowOff>
    </xdr:from>
    <xdr:to>
      <xdr:col>7</xdr:col>
      <xdr:colOff>-363960</xdr:colOff>
      <xdr:row>545</xdr:row>
      <xdr:rowOff>0</xdr:rowOff>
    </xdr:to>
    <xdr:sp macro="" textlink="">
      <xdr:nvSpPr>
        <xdr:cNvPr id="2622" name="Option Button 2621">
          <a:extLst>
            <a:ext uri="{FF2B5EF4-FFF2-40B4-BE49-F238E27FC236}">
              <a16:creationId xmlns:a16="http://schemas.microsoft.com/office/drawing/2014/main" id="{00000000-0008-0000-1000-00003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3" name="Option Button 2622">
          <a:extLst>
            <a:ext uri="{FF2B5EF4-FFF2-40B4-BE49-F238E27FC236}">
              <a16:creationId xmlns:a16="http://schemas.microsoft.com/office/drawing/2014/main" id="{00000000-0008-0000-1000-00003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4" name="Option Button 2623">
          <a:extLst>
            <a:ext uri="{FF2B5EF4-FFF2-40B4-BE49-F238E27FC236}">
              <a16:creationId xmlns:a16="http://schemas.microsoft.com/office/drawing/2014/main" id="{00000000-0008-0000-1000-00004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5" name="Option Button 2624">
          <a:extLst>
            <a:ext uri="{FF2B5EF4-FFF2-40B4-BE49-F238E27FC236}">
              <a16:creationId xmlns:a16="http://schemas.microsoft.com/office/drawing/2014/main" id="{00000000-0008-0000-1000-00004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6" name="Group Box 2625" descr="Group Box 5">
          <a:extLst>
            <a:ext uri="{FF2B5EF4-FFF2-40B4-BE49-F238E27FC236}">
              <a16:creationId xmlns:a16="http://schemas.microsoft.com/office/drawing/2014/main" id="{00000000-0008-0000-1000-00004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545</xdr:row>
      <xdr:rowOff>28440</xdr:rowOff>
    </xdr:from>
    <xdr:to>
      <xdr:col>7</xdr:col>
      <xdr:colOff>-363960</xdr:colOff>
      <xdr:row>546</xdr:row>
      <xdr:rowOff>0</xdr:rowOff>
    </xdr:to>
    <xdr:sp macro="" textlink="">
      <xdr:nvSpPr>
        <xdr:cNvPr id="2627" name="Option Button 2626">
          <a:extLst>
            <a:ext uri="{FF2B5EF4-FFF2-40B4-BE49-F238E27FC236}">
              <a16:creationId xmlns:a16="http://schemas.microsoft.com/office/drawing/2014/main" id="{00000000-0008-0000-1000-00004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8" name="Option Button 2627">
          <a:extLst>
            <a:ext uri="{FF2B5EF4-FFF2-40B4-BE49-F238E27FC236}">
              <a16:creationId xmlns:a16="http://schemas.microsoft.com/office/drawing/2014/main" id="{00000000-0008-0000-1000-00004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29" name="Option Button 2628">
          <a:extLst>
            <a:ext uri="{FF2B5EF4-FFF2-40B4-BE49-F238E27FC236}">
              <a16:creationId xmlns:a16="http://schemas.microsoft.com/office/drawing/2014/main" id="{00000000-0008-0000-1000-00004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0" name="Option Button 2629">
          <a:extLst>
            <a:ext uri="{FF2B5EF4-FFF2-40B4-BE49-F238E27FC236}">
              <a16:creationId xmlns:a16="http://schemas.microsoft.com/office/drawing/2014/main" id="{00000000-0008-0000-1000-00004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1" name="Group Box 2630" descr="Group Box 5">
          <a:extLst>
            <a:ext uri="{FF2B5EF4-FFF2-40B4-BE49-F238E27FC236}">
              <a16:creationId xmlns:a16="http://schemas.microsoft.com/office/drawing/2014/main" id="{00000000-0008-0000-1000-00004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546</xdr:row>
      <xdr:rowOff>28440</xdr:rowOff>
    </xdr:from>
    <xdr:to>
      <xdr:col>7</xdr:col>
      <xdr:colOff>-363960</xdr:colOff>
      <xdr:row>547</xdr:row>
      <xdr:rowOff>0</xdr:rowOff>
    </xdr:to>
    <xdr:sp macro="" textlink="">
      <xdr:nvSpPr>
        <xdr:cNvPr id="2632" name="Option Button 2631">
          <a:extLst>
            <a:ext uri="{FF2B5EF4-FFF2-40B4-BE49-F238E27FC236}">
              <a16:creationId xmlns:a16="http://schemas.microsoft.com/office/drawing/2014/main" id="{00000000-0008-0000-1000-00004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3" name="Option Button 2632">
          <a:extLst>
            <a:ext uri="{FF2B5EF4-FFF2-40B4-BE49-F238E27FC236}">
              <a16:creationId xmlns:a16="http://schemas.microsoft.com/office/drawing/2014/main" id="{00000000-0008-0000-1000-00004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4" name="Option Button 2633">
          <a:extLst>
            <a:ext uri="{FF2B5EF4-FFF2-40B4-BE49-F238E27FC236}">
              <a16:creationId xmlns:a16="http://schemas.microsoft.com/office/drawing/2014/main" id="{00000000-0008-0000-1000-00004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5" name="Option Button 2634">
          <a:extLst>
            <a:ext uri="{FF2B5EF4-FFF2-40B4-BE49-F238E27FC236}">
              <a16:creationId xmlns:a16="http://schemas.microsoft.com/office/drawing/2014/main" id="{00000000-0008-0000-1000-00004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6" name="Group Box 2635" descr="Group Box 5">
          <a:extLst>
            <a:ext uri="{FF2B5EF4-FFF2-40B4-BE49-F238E27FC236}">
              <a16:creationId xmlns:a16="http://schemas.microsoft.com/office/drawing/2014/main" id="{00000000-0008-0000-1000-00004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547</xdr:row>
      <xdr:rowOff>28440</xdr:rowOff>
    </xdr:from>
    <xdr:to>
      <xdr:col>7</xdr:col>
      <xdr:colOff>-363960</xdr:colOff>
      <xdr:row>548</xdr:row>
      <xdr:rowOff>0</xdr:rowOff>
    </xdr:to>
    <xdr:sp macro="" textlink="">
      <xdr:nvSpPr>
        <xdr:cNvPr id="2637" name="Option Button 2636">
          <a:extLst>
            <a:ext uri="{FF2B5EF4-FFF2-40B4-BE49-F238E27FC236}">
              <a16:creationId xmlns:a16="http://schemas.microsoft.com/office/drawing/2014/main" id="{00000000-0008-0000-1000-00004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8" name="Option Button 2637">
          <a:extLst>
            <a:ext uri="{FF2B5EF4-FFF2-40B4-BE49-F238E27FC236}">
              <a16:creationId xmlns:a16="http://schemas.microsoft.com/office/drawing/2014/main" id="{00000000-0008-0000-1000-00004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39" name="Option Button 2638">
          <a:extLst>
            <a:ext uri="{FF2B5EF4-FFF2-40B4-BE49-F238E27FC236}">
              <a16:creationId xmlns:a16="http://schemas.microsoft.com/office/drawing/2014/main" id="{00000000-0008-0000-1000-00004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0" name="Option Button 2639">
          <a:extLst>
            <a:ext uri="{FF2B5EF4-FFF2-40B4-BE49-F238E27FC236}">
              <a16:creationId xmlns:a16="http://schemas.microsoft.com/office/drawing/2014/main" id="{00000000-0008-0000-1000-00005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1" name="Group Box 2640" descr="Group Box 5">
          <a:extLst>
            <a:ext uri="{FF2B5EF4-FFF2-40B4-BE49-F238E27FC236}">
              <a16:creationId xmlns:a16="http://schemas.microsoft.com/office/drawing/2014/main" id="{00000000-0008-0000-1000-00005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548</xdr:row>
      <xdr:rowOff>28440</xdr:rowOff>
    </xdr:from>
    <xdr:to>
      <xdr:col>7</xdr:col>
      <xdr:colOff>-363960</xdr:colOff>
      <xdr:row>549</xdr:row>
      <xdr:rowOff>0</xdr:rowOff>
    </xdr:to>
    <xdr:sp macro="" textlink="">
      <xdr:nvSpPr>
        <xdr:cNvPr id="2642" name="Option Button 2641">
          <a:extLst>
            <a:ext uri="{FF2B5EF4-FFF2-40B4-BE49-F238E27FC236}">
              <a16:creationId xmlns:a16="http://schemas.microsoft.com/office/drawing/2014/main" id="{00000000-0008-0000-1000-00005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3" name="Option Button 2642">
          <a:extLst>
            <a:ext uri="{FF2B5EF4-FFF2-40B4-BE49-F238E27FC236}">
              <a16:creationId xmlns:a16="http://schemas.microsoft.com/office/drawing/2014/main" id="{00000000-0008-0000-1000-00005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4" name="Option Button 2643">
          <a:extLst>
            <a:ext uri="{FF2B5EF4-FFF2-40B4-BE49-F238E27FC236}">
              <a16:creationId xmlns:a16="http://schemas.microsoft.com/office/drawing/2014/main" id="{00000000-0008-0000-1000-00005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5" name="Option Button 2644">
          <a:extLst>
            <a:ext uri="{FF2B5EF4-FFF2-40B4-BE49-F238E27FC236}">
              <a16:creationId xmlns:a16="http://schemas.microsoft.com/office/drawing/2014/main" id="{00000000-0008-0000-1000-00005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6" name="Group Box 2645" descr="Group Box 5">
          <a:extLst>
            <a:ext uri="{FF2B5EF4-FFF2-40B4-BE49-F238E27FC236}">
              <a16:creationId xmlns:a16="http://schemas.microsoft.com/office/drawing/2014/main" id="{00000000-0008-0000-1000-00005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549</xdr:row>
      <xdr:rowOff>28440</xdr:rowOff>
    </xdr:from>
    <xdr:to>
      <xdr:col>7</xdr:col>
      <xdr:colOff>-363960</xdr:colOff>
      <xdr:row>550</xdr:row>
      <xdr:rowOff>0</xdr:rowOff>
    </xdr:to>
    <xdr:sp macro="" textlink="">
      <xdr:nvSpPr>
        <xdr:cNvPr id="2647" name="Option Button 2646">
          <a:extLst>
            <a:ext uri="{FF2B5EF4-FFF2-40B4-BE49-F238E27FC236}">
              <a16:creationId xmlns:a16="http://schemas.microsoft.com/office/drawing/2014/main" id="{00000000-0008-0000-1000-00005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8" name="Option Button 2647">
          <a:extLst>
            <a:ext uri="{FF2B5EF4-FFF2-40B4-BE49-F238E27FC236}">
              <a16:creationId xmlns:a16="http://schemas.microsoft.com/office/drawing/2014/main" id="{00000000-0008-0000-1000-00005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49" name="Option Button 2648">
          <a:extLst>
            <a:ext uri="{FF2B5EF4-FFF2-40B4-BE49-F238E27FC236}">
              <a16:creationId xmlns:a16="http://schemas.microsoft.com/office/drawing/2014/main" id="{00000000-0008-0000-1000-00005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0" name="Option Button 2649">
          <a:extLst>
            <a:ext uri="{FF2B5EF4-FFF2-40B4-BE49-F238E27FC236}">
              <a16:creationId xmlns:a16="http://schemas.microsoft.com/office/drawing/2014/main" id="{00000000-0008-0000-1000-00005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1" name="Group Box 2650" descr="Group Box 5">
          <a:extLst>
            <a:ext uri="{FF2B5EF4-FFF2-40B4-BE49-F238E27FC236}">
              <a16:creationId xmlns:a16="http://schemas.microsoft.com/office/drawing/2014/main" id="{00000000-0008-0000-1000-00005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550</xdr:row>
      <xdr:rowOff>28440</xdr:rowOff>
    </xdr:from>
    <xdr:to>
      <xdr:col>7</xdr:col>
      <xdr:colOff>-363960</xdr:colOff>
      <xdr:row>551</xdr:row>
      <xdr:rowOff>0</xdr:rowOff>
    </xdr:to>
    <xdr:sp macro="" textlink="">
      <xdr:nvSpPr>
        <xdr:cNvPr id="2652" name="Option Button 2651">
          <a:extLst>
            <a:ext uri="{FF2B5EF4-FFF2-40B4-BE49-F238E27FC236}">
              <a16:creationId xmlns:a16="http://schemas.microsoft.com/office/drawing/2014/main" id="{00000000-0008-0000-1000-00005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3" name="Option Button 2652">
          <a:extLst>
            <a:ext uri="{FF2B5EF4-FFF2-40B4-BE49-F238E27FC236}">
              <a16:creationId xmlns:a16="http://schemas.microsoft.com/office/drawing/2014/main" id="{00000000-0008-0000-1000-00005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4" name="Option Button 2653">
          <a:extLst>
            <a:ext uri="{FF2B5EF4-FFF2-40B4-BE49-F238E27FC236}">
              <a16:creationId xmlns:a16="http://schemas.microsoft.com/office/drawing/2014/main" id="{00000000-0008-0000-1000-00005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5" name="Option Button 2654">
          <a:extLst>
            <a:ext uri="{FF2B5EF4-FFF2-40B4-BE49-F238E27FC236}">
              <a16:creationId xmlns:a16="http://schemas.microsoft.com/office/drawing/2014/main" id="{00000000-0008-0000-1000-00005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6" name="Group Box 2655" descr="Group Box 5">
          <a:extLst>
            <a:ext uri="{FF2B5EF4-FFF2-40B4-BE49-F238E27FC236}">
              <a16:creationId xmlns:a16="http://schemas.microsoft.com/office/drawing/2014/main" id="{00000000-0008-0000-1000-00006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551</xdr:row>
      <xdr:rowOff>28440</xdr:rowOff>
    </xdr:from>
    <xdr:to>
      <xdr:col>7</xdr:col>
      <xdr:colOff>-363960</xdr:colOff>
      <xdr:row>552</xdr:row>
      <xdr:rowOff>0</xdr:rowOff>
    </xdr:to>
    <xdr:sp macro="" textlink="">
      <xdr:nvSpPr>
        <xdr:cNvPr id="2657" name="Option Button 2656">
          <a:extLst>
            <a:ext uri="{FF2B5EF4-FFF2-40B4-BE49-F238E27FC236}">
              <a16:creationId xmlns:a16="http://schemas.microsoft.com/office/drawing/2014/main" id="{00000000-0008-0000-1000-00006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8" name="Option Button 2657">
          <a:extLst>
            <a:ext uri="{FF2B5EF4-FFF2-40B4-BE49-F238E27FC236}">
              <a16:creationId xmlns:a16="http://schemas.microsoft.com/office/drawing/2014/main" id="{00000000-0008-0000-1000-00006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59" name="Option Button 2658">
          <a:extLst>
            <a:ext uri="{FF2B5EF4-FFF2-40B4-BE49-F238E27FC236}">
              <a16:creationId xmlns:a16="http://schemas.microsoft.com/office/drawing/2014/main" id="{00000000-0008-0000-1000-00006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0" name="Option Button 2659">
          <a:extLst>
            <a:ext uri="{FF2B5EF4-FFF2-40B4-BE49-F238E27FC236}">
              <a16:creationId xmlns:a16="http://schemas.microsoft.com/office/drawing/2014/main" id="{00000000-0008-0000-1000-00006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1" name="Group Box 2660" descr="Group Box 5">
          <a:extLst>
            <a:ext uri="{FF2B5EF4-FFF2-40B4-BE49-F238E27FC236}">
              <a16:creationId xmlns:a16="http://schemas.microsoft.com/office/drawing/2014/main" id="{00000000-0008-0000-1000-00006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552</xdr:row>
      <xdr:rowOff>28440</xdr:rowOff>
    </xdr:from>
    <xdr:to>
      <xdr:col>7</xdr:col>
      <xdr:colOff>-363960</xdr:colOff>
      <xdr:row>553</xdr:row>
      <xdr:rowOff>0</xdr:rowOff>
    </xdr:to>
    <xdr:sp macro="" textlink="">
      <xdr:nvSpPr>
        <xdr:cNvPr id="2662" name="Option Button 2661">
          <a:extLst>
            <a:ext uri="{FF2B5EF4-FFF2-40B4-BE49-F238E27FC236}">
              <a16:creationId xmlns:a16="http://schemas.microsoft.com/office/drawing/2014/main" id="{00000000-0008-0000-1000-00006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3" name="Option Button 2662">
          <a:extLst>
            <a:ext uri="{FF2B5EF4-FFF2-40B4-BE49-F238E27FC236}">
              <a16:creationId xmlns:a16="http://schemas.microsoft.com/office/drawing/2014/main" id="{00000000-0008-0000-1000-00006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4" name="Option Button 2663">
          <a:extLst>
            <a:ext uri="{FF2B5EF4-FFF2-40B4-BE49-F238E27FC236}">
              <a16:creationId xmlns:a16="http://schemas.microsoft.com/office/drawing/2014/main" id="{00000000-0008-0000-1000-00006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5" name="Option Button 2664">
          <a:extLst>
            <a:ext uri="{FF2B5EF4-FFF2-40B4-BE49-F238E27FC236}">
              <a16:creationId xmlns:a16="http://schemas.microsoft.com/office/drawing/2014/main" id="{00000000-0008-0000-1000-00006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6" name="Group Box 2665" descr="Group Box 5">
          <a:extLst>
            <a:ext uri="{FF2B5EF4-FFF2-40B4-BE49-F238E27FC236}">
              <a16:creationId xmlns:a16="http://schemas.microsoft.com/office/drawing/2014/main" id="{00000000-0008-0000-1000-00006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553</xdr:row>
      <xdr:rowOff>28440</xdr:rowOff>
    </xdr:from>
    <xdr:to>
      <xdr:col>7</xdr:col>
      <xdr:colOff>-363960</xdr:colOff>
      <xdr:row>554</xdr:row>
      <xdr:rowOff>0</xdr:rowOff>
    </xdr:to>
    <xdr:sp macro="" textlink="">
      <xdr:nvSpPr>
        <xdr:cNvPr id="2667" name="Option Button 2666">
          <a:extLst>
            <a:ext uri="{FF2B5EF4-FFF2-40B4-BE49-F238E27FC236}">
              <a16:creationId xmlns:a16="http://schemas.microsoft.com/office/drawing/2014/main" id="{00000000-0008-0000-1000-00006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8" name="Option Button 2667">
          <a:extLst>
            <a:ext uri="{FF2B5EF4-FFF2-40B4-BE49-F238E27FC236}">
              <a16:creationId xmlns:a16="http://schemas.microsoft.com/office/drawing/2014/main" id="{00000000-0008-0000-1000-00006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69" name="Option Button 2668">
          <a:extLst>
            <a:ext uri="{FF2B5EF4-FFF2-40B4-BE49-F238E27FC236}">
              <a16:creationId xmlns:a16="http://schemas.microsoft.com/office/drawing/2014/main" id="{00000000-0008-0000-1000-00006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0" name="Option Button 2669">
          <a:extLst>
            <a:ext uri="{FF2B5EF4-FFF2-40B4-BE49-F238E27FC236}">
              <a16:creationId xmlns:a16="http://schemas.microsoft.com/office/drawing/2014/main" id="{00000000-0008-0000-1000-00006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1" name="Group Box 2670" descr="Group Box 5">
          <a:extLst>
            <a:ext uri="{FF2B5EF4-FFF2-40B4-BE49-F238E27FC236}">
              <a16:creationId xmlns:a16="http://schemas.microsoft.com/office/drawing/2014/main" id="{00000000-0008-0000-1000-00006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554</xdr:row>
      <xdr:rowOff>28440</xdr:rowOff>
    </xdr:from>
    <xdr:to>
      <xdr:col>7</xdr:col>
      <xdr:colOff>-363960</xdr:colOff>
      <xdr:row>555</xdr:row>
      <xdr:rowOff>0</xdr:rowOff>
    </xdr:to>
    <xdr:sp macro="" textlink="">
      <xdr:nvSpPr>
        <xdr:cNvPr id="2672" name="Option Button 2671">
          <a:extLst>
            <a:ext uri="{FF2B5EF4-FFF2-40B4-BE49-F238E27FC236}">
              <a16:creationId xmlns:a16="http://schemas.microsoft.com/office/drawing/2014/main" id="{00000000-0008-0000-1000-00007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3" name="Option Button 2672">
          <a:extLst>
            <a:ext uri="{FF2B5EF4-FFF2-40B4-BE49-F238E27FC236}">
              <a16:creationId xmlns:a16="http://schemas.microsoft.com/office/drawing/2014/main" id="{00000000-0008-0000-1000-00007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4" name="Option Button 2673">
          <a:extLst>
            <a:ext uri="{FF2B5EF4-FFF2-40B4-BE49-F238E27FC236}">
              <a16:creationId xmlns:a16="http://schemas.microsoft.com/office/drawing/2014/main" id="{00000000-0008-0000-1000-00007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5" name="Option Button 2674">
          <a:extLst>
            <a:ext uri="{FF2B5EF4-FFF2-40B4-BE49-F238E27FC236}">
              <a16:creationId xmlns:a16="http://schemas.microsoft.com/office/drawing/2014/main" id="{00000000-0008-0000-1000-00007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6" name="Group Box 2675" descr="Group Box 5">
          <a:extLst>
            <a:ext uri="{FF2B5EF4-FFF2-40B4-BE49-F238E27FC236}">
              <a16:creationId xmlns:a16="http://schemas.microsoft.com/office/drawing/2014/main" id="{00000000-0008-0000-1000-00007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555</xdr:row>
      <xdr:rowOff>28440</xdr:rowOff>
    </xdr:from>
    <xdr:to>
      <xdr:col>7</xdr:col>
      <xdr:colOff>-363960</xdr:colOff>
      <xdr:row>556</xdr:row>
      <xdr:rowOff>0</xdr:rowOff>
    </xdr:to>
    <xdr:sp macro="" textlink="">
      <xdr:nvSpPr>
        <xdr:cNvPr id="2677" name="Option Button 2676">
          <a:extLst>
            <a:ext uri="{FF2B5EF4-FFF2-40B4-BE49-F238E27FC236}">
              <a16:creationId xmlns:a16="http://schemas.microsoft.com/office/drawing/2014/main" id="{00000000-0008-0000-1000-00007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8" name="Option Button 2677">
          <a:extLst>
            <a:ext uri="{FF2B5EF4-FFF2-40B4-BE49-F238E27FC236}">
              <a16:creationId xmlns:a16="http://schemas.microsoft.com/office/drawing/2014/main" id="{00000000-0008-0000-1000-00007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79" name="Option Button 2678">
          <a:extLst>
            <a:ext uri="{FF2B5EF4-FFF2-40B4-BE49-F238E27FC236}">
              <a16:creationId xmlns:a16="http://schemas.microsoft.com/office/drawing/2014/main" id="{00000000-0008-0000-1000-00007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0" name="Option Button 2679">
          <a:extLst>
            <a:ext uri="{FF2B5EF4-FFF2-40B4-BE49-F238E27FC236}">
              <a16:creationId xmlns:a16="http://schemas.microsoft.com/office/drawing/2014/main" id="{00000000-0008-0000-1000-00007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1" name="Group Box 2680" descr="Group Box 5">
          <a:extLst>
            <a:ext uri="{FF2B5EF4-FFF2-40B4-BE49-F238E27FC236}">
              <a16:creationId xmlns:a16="http://schemas.microsoft.com/office/drawing/2014/main" id="{00000000-0008-0000-1000-00007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556</xdr:row>
      <xdr:rowOff>28440</xdr:rowOff>
    </xdr:from>
    <xdr:to>
      <xdr:col>7</xdr:col>
      <xdr:colOff>-363960</xdr:colOff>
      <xdr:row>557</xdr:row>
      <xdr:rowOff>0</xdr:rowOff>
    </xdr:to>
    <xdr:sp macro="" textlink="">
      <xdr:nvSpPr>
        <xdr:cNvPr id="2682" name="Option Button 2681">
          <a:extLst>
            <a:ext uri="{FF2B5EF4-FFF2-40B4-BE49-F238E27FC236}">
              <a16:creationId xmlns:a16="http://schemas.microsoft.com/office/drawing/2014/main" id="{00000000-0008-0000-1000-00007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3" name="Option Button 2682">
          <a:extLst>
            <a:ext uri="{FF2B5EF4-FFF2-40B4-BE49-F238E27FC236}">
              <a16:creationId xmlns:a16="http://schemas.microsoft.com/office/drawing/2014/main" id="{00000000-0008-0000-1000-00007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4" name="Option Button 2683">
          <a:extLst>
            <a:ext uri="{FF2B5EF4-FFF2-40B4-BE49-F238E27FC236}">
              <a16:creationId xmlns:a16="http://schemas.microsoft.com/office/drawing/2014/main" id="{00000000-0008-0000-1000-00007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5" name="Option Button 2684">
          <a:extLst>
            <a:ext uri="{FF2B5EF4-FFF2-40B4-BE49-F238E27FC236}">
              <a16:creationId xmlns:a16="http://schemas.microsoft.com/office/drawing/2014/main" id="{00000000-0008-0000-1000-00007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6" name="Group Box 2685" descr="Group Box 5">
          <a:extLst>
            <a:ext uri="{FF2B5EF4-FFF2-40B4-BE49-F238E27FC236}">
              <a16:creationId xmlns:a16="http://schemas.microsoft.com/office/drawing/2014/main" id="{00000000-0008-0000-1000-00007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557</xdr:row>
      <xdr:rowOff>28440</xdr:rowOff>
    </xdr:from>
    <xdr:to>
      <xdr:col>7</xdr:col>
      <xdr:colOff>-363960</xdr:colOff>
      <xdr:row>558</xdr:row>
      <xdr:rowOff>0</xdr:rowOff>
    </xdr:to>
    <xdr:sp macro="" textlink="">
      <xdr:nvSpPr>
        <xdr:cNvPr id="2687" name="Option Button 2686">
          <a:extLst>
            <a:ext uri="{FF2B5EF4-FFF2-40B4-BE49-F238E27FC236}">
              <a16:creationId xmlns:a16="http://schemas.microsoft.com/office/drawing/2014/main" id="{00000000-0008-0000-1000-00007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8" name="Option Button 2687">
          <a:extLst>
            <a:ext uri="{FF2B5EF4-FFF2-40B4-BE49-F238E27FC236}">
              <a16:creationId xmlns:a16="http://schemas.microsoft.com/office/drawing/2014/main" id="{00000000-0008-0000-1000-00008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89" name="Option Button 2688">
          <a:extLst>
            <a:ext uri="{FF2B5EF4-FFF2-40B4-BE49-F238E27FC236}">
              <a16:creationId xmlns:a16="http://schemas.microsoft.com/office/drawing/2014/main" id="{00000000-0008-0000-1000-00008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0" name="Option Button 2689">
          <a:extLst>
            <a:ext uri="{FF2B5EF4-FFF2-40B4-BE49-F238E27FC236}">
              <a16:creationId xmlns:a16="http://schemas.microsoft.com/office/drawing/2014/main" id="{00000000-0008-0000-1000-00008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1" name="Group Box 2690" descr="Group Box 5">
          <a:extLst>
            <a:ext uri="{FF2B5EF4-FFF2-40B4-BE49-F238E27FC236}">
              <a16:creationId xmlns:a16="http://schemas.microsoft.com/office/drawing/2014/main" id="{00000000-0008-0000-1000-00008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558</xdr:row>
      <xdr:rowOff>28440</xdr:rowOff>
    </xdr:from>
    <xdr:to>
      <xdr:col>7</xdr:col>
      <xdr:colOff>-363960</xdr:colOff>
      <xdr:row>559</xdr:row>
      <xdr:rowOff>0</xdr:rowOff>
    </xdr:to>
    <xdr:sp macro="" textlink="">
      <xdr:nvSpPr>
        <xdr:cNvPr id="2692" name="Option Button 2691">
          <a:extLst>
            <a:ext uri="{FF2B5EF4-FFF2-40B4-BE49-F238E27FC236}">
              <a16:creationId xmlns:a16="http://schemas.microsoft.com/office/drawing/2014/main" id="{00000000-0008-0000-1000-00008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3" name="Option Button 2692">
          <a:extLst>
            <a:ext uri="{FF2B5EF4-FFF2-40B4-BE49-F238E27FC236}">
              <a16:creationId xmlns:a16="http://schemas.microsoft.com/office/drawing/2014/main" id="{00000000-0008-0000-1000-00008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4" name="Option Button 2693">
          <a:extLst>
            <a:ext uri="{FF2B5EF4-FFF2-40B4-BE49-F238E27FC236}">
              <a16:creationId xmlns:a16="http://schemas.microsoft.com/office/drawing/2014/main" id="{00000000-0008-0000-1000-00008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5" name="Option Button 2694">
          <a:extLst>
            <a:ext uri="{FF2B5EF4-FFF2-40B4-BE49-F238E27FC236}">
              <a16:creationId xmlns:a16="http://schemas.microsoft.com/office/drawing/2014/main" id="{00000000-0008-0000-1000-00008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6" name="Group Box 2695" descr="Group Box 5">
          <a:extLst>
            <a:ext uri="{FF2B5EF4-FFF2-40B4-BE49-F238E27FC236}">
              <a16:creationId xmlns:a16="http://schemas.microsoft.com/office/drawing/2014/main" id="{00000000-0008-0000-1000-00008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559</xdr:row>
      <xdr:rowOff>28440</xdr:rowOff>
    </xdr:from>
    <xdr:to>
      <xdr:col>7</xdr:col>
      <xdr:colOff>-363960</xdr:colOff>
      <xdr:row>560</xdr:row>
      <xdr:rowOff>0</xdr:rowOff>
    </xdr:to>
    <xdr:sp macro="" textlink="">
      <xdr:nvSpPr>
        <xdr:cNvPr id="2697" name="Option Button 2696">
          <a:extLst>
            <a:ext uri="{FF2B5EF4-FFF2-40B4-BE49-F238E27FC236}">
              <a16:creationId xmlns:a16="http://schemas.microsoft.com/office/drawing/2014/main" id="{00000000-0008-0000-1000-00008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8" name="Option Button 2697">
          <a:extLst>
            <a:ext uri="{FF2B5EF4-FFF2-40B4-BE49-F238E27FC236}">
              <a16:creationId xmlns:a16="http://schemas.microsoft.com/office/drawing/2014/main" id="{00000000-0008-0000-1000-00008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699" name="Option Button 2698">
          <a:extLst>
            <a:ext uri="{FF2B5EF4-FFF2-40B4-BE49-F238E27FC236}">
              <a16:creationId xmlns:a16="http://schemas.microsoft.com/office/drawing/2014/main" id="{00000000-0008-0000-1000-00008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0" name="Option Button 2699">
          <a:extLst>
            <a:ext uri="{FF2B5EF4-FFF2-40B4-BE49-F238E27FC236}">
              <a16:creationId xmlns:a16="http://schemas.microsoft.com/office/drawing/2014/main" id="{00000000-0008-0000-1000-00008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1" name="Group Box 2700" descr="Group Box 5">
          <a:extLst>
            <a:ext uri="{FF2B5EF4-FFF2-40B4-BE49-F238E27FC236}">
              <a16:creationId xmlns:a16="http://schemas.microsoft.com/office/drawing/2014/main" id="{00000000-0008-0000-1000-00008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560</xdr:row>
      <xdr:rowOff>28440</xdr:rowOff>
    </xdr:from>
    <xdr:to>
      <xdr:col>7</xdr:col>
      <xdr:colOff>-363960</xdr:colOff>
      <xdr:row>561</xdr:row>
      <xdr:rowOff>0</xdr:rowOff>
    </xdr:to>
    <xdr:sp macro="" textlink="">
      <xdr:nvSpPr>
        <xdr:cNvPr id="2702" name="Option Button 2701">
          <a:extLst>
            <a:ext uri="{FF2B5EF4-FFF2-40B4-BE49-F238E27FC236}">
              <a16:creationId xmlns:a16="http://schemas.microsoft.com/office/drawing/2014/main" id="{00000000-0008-0000-1000-00008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3" name="Option Button 2702">
          <a:extLst>
            <a:ext uri="{FF2B5EF4-FFF2-40B4-BE49-F238E27FC236}">
              <a16:creationId xmlns:a16="http://schemas.microsoft.com/office/drawing/2014/main" id="{00000000-0008-0000-1000-00008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4" name="Option Button 2703">
          <a:extLst>
            <a:ext uri="{FF2B5EF4-FFF2-40B4-BE49-F238E27FC236}">
              <a16:creationId xmlns:a16="http://schemas.microsoft.com/office/drawing/2014/main" id="{00000000-0008-0000-1000-00009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5" name="Option Button 2704">
          <a:extLst>
            <a:ext uri="{FF2B5EF4-FFF2-40B4-BE49-F238E27FC236}">
              <a16:creationId xmlns:a16="http://schemas.microsoft.com/office/drawing/2014/main" id="{00000000-0008-0000-1000-00009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6" name="Group Box 2705" descr="Group Box 5">
          <a:extLst>
            <a:ext uri="{FF2B5EF4-FFF2-40B4-BE49-F238E27FC236}">
              <a16:creationId xmlns:a16="http://schemas.microsoft.com/office/drawing/2014/main" id="{00000000-0008-0000-1000-00009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561</xdr:row>
      <xdr:rowOff>28440</xdr:rowOff>
    </xdr:from>
    <xdr:to>
      <xdr:col>7</xdr:col>
      <xdr:colOff>-363960</xdr:colOff>
      <xdr:row>562</xdr:row>
      <xdr:rowOff>0</xdr:rowOff>
    </xdr:to>
    <xdr:sp macro="" textlink="">
      <xdr:nvSpPr>
        <xdr:cNvPr id="2707" name="Option Button 2706">
          <a:extLst>
            <a:ext uri="{FF2B5EF4-FFF2-40B4-BE49-F238E27FC236}">
              <a16:creationId xmlns:a16="http://schemas.microsoft.com/office/drawing/2014/main" id="{00000000-0008-0000-1000-00009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8" name="Option Button 2707">
          <a:extLst>
            <a:ext uri="{FF2B5EF4-FFF2-40B4-BE49-F238E27FC236}">
              <a16:creationId xmlns:a16="http://schemas.microsoft.com/office/drawing/2014/main" id="{00000000-0008-0000-1000-00009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09" name="Option Button 2708">
          <a:extLst>
            <a:ext uri="{FF2B5EF4-FFF2-40B4-BE49-F238E27FC236}">
              <a16:creationId xmlns:a16="http://schemas.microsoft.com/office/drawing/2014/main" id="{00000000-0008-0000-1000-00009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0" name="Option Button 2709">
          <a:extLst>
            <a:ext uri="{FF2B5EF4-FFF2-40B4-BE49-F238E27FC236}">
              <a16:creationId xmlns:a16="http://schemas.microsoft.com/office/drawing/2014/main" id="{00000000-0008-0000-1000-00009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1" name="Group Box 2710" descr="Group Box 5">
          <a:extLst>
            <a:ext uri="{FF2B5EF4-FFF2-40B4-BE49-F238E27FC236}">
              <a16:creationId xmlns:a16="http://schemas.microsoft.com/office/drawing/2014/main" id="{00000000-0008-0000-1000-00009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562</xdr:row>
      <xdr:rowOff>28440</xdr:rowOff>
    </xdr:from>
    <xdr:to>
      <xdr:col>7</xdr:col>
      <xdr:colOff>-363960</xdr:colOff>
      <xdr:row>563</xdr:row>
      <xdr:rowOff>0</xdr:rowOff>
    </xdr:to>
    <xdr:sp macro="" textlink="">
      <xdr:nvSpPr>
        <xdr:cNvPr id="2712" name="Option Button 2711">
          <a:extLst>
            <a:ext uri="{FF2B5EF4-FFF2-40B4-BE49-F238E27FC236}">
              <a16:creationId xmlns:a16="http://schemas.microsoft.com/office/drawing/2014/main" id="{00000000-0008-0000-1000-00009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3" name="Option Button 2712">
          <a:extLst>
            <a:ext uri="{FF2B5EF4-FFF2-40B4-BE49-F238E27FC236}">
              <a16:creationId xmlns:a16="http://schemas.microsoft.com/office/drawing/2014/main" id="{00000000-0008-0000-1000-00009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4" name="Option Button 2713">
          <a:extLst>
            <a:ext uri="{FF2B5EF4-FFF2-40B4-BE49-F238E27FC236}">
              <a16:creationId xmlns:a16="http://schemas.microsoft.com/office/drawing/2014/main" id="{00000000-0008-0000-1000-00009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5" name="Option Button 2714">
          <a:extLst>
            <a:ext uri="{FF2B5EF4-FFF2-40B4-BE49-F238E27FC236}">
              <a16:creationId xmlns:a16="http://schemas.microsoft.com/office/drawing/2014/main" id="{00000000-0008-0000-1000-00009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6" name="Group Box 2715" descr="Group Box 5">
          <a:extLst>
            <a:ext uri="{FF2B5EF4-FFF2-40B4-BE49-F238E27FC236}">
              <a16:creationId xmlns:a16="http://schemas.microsoft.com/office/drawing/2014/main" id="{00000000-0008-0000-1000-00009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563</xdr:row>
      <xdr:rowOff>28440</xdr:rowOff>
    </xdr:from>
    <xdr:to>
      <xdr:col>7</xdr:col>
      <xdr:colOff>-363960</xdr:colOff>
      <xdr:row>564</xdr:row>
      <xdr:rowOff>0</xdr:rowOff>
    </xdr:to>
    <xdr:sp macro="" textlink="">
      <xdr:nvSpPr>
        <xdr:cNvPr id="2717" name="Option Button 2716">
          <a:extLst>
            <a:ext uri="{FF2B5EF4-FFF2-40B4-BE49-F238E27FC236}">
              <a16:creationId xmlns:a16="http://schemas.microsoft.com/office/drawing/2014/main" id="{00000000-0008-0000-1000-00009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8" name="Option Button 2717">
          <a:extLst>
            <a:ext uri="{FF2B5EF4-FFF2-40B4-BE49-F238E27FC236}">
              <a16:creationId xmlns:a16="http://schemas.microsoft.com/office/drawing/2014/main" id="{00000000-0008-0000-1000-00009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19" name="Option Button 2718">
          <a:extLst>
            <a:ext uri="{FF2B5EF4-FFF2-40B4-BE49-F238E27FC236}">
              <a16:creationId xmlns:a16="http://schemas.microsoft.com/office/drawing/2014/main" id="{00000000-0008-0000-1000-00009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0" name="Option Button 2719">
          <a:extLst>
            <a:ext uri="{FF2B5EF4-FFF2-40B4-BE49-F238E27FC236}">
              <a16:creationId xmlns:a16="http://schemas.microsoft.com/office/drawing/2014/main" id="{00000000-0008-0000-1000-0000A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1" name="Group Box 2720" descr="Group Box 5">
          <a:extLst>
            <a:ext uri="{FF2B5EF4-FFF2-40B4-BE49-F238E27FC236}">
              <a16:creationId xmlns:a16="http://schemas.microsoft.com/office/drawing/2014/main" id="{00000000-0008-0000-1000-0000A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564</xdr:row>
      <xdr:rowOff>28440</xdr:rowOff>
    </xdr:from>
    <xdr:to>
      <xdr:col>7</xdr:col>
      <xdr:colOff>-363960</xdr:colOff>
      <xdr:row>565</xdr:row>
      <xdr:rowOff>0</xdr:rowOff>
    </xdr:to>
    <xdr:sp macro="" textlink="">
      <xdr:nvSpPr>
        <xdr:cNvPr id="2722" name="Option Button 2721">
          <a:extLst>
            <a:ext uri="{FF2B5EF4-FFF2-40B4-BE49-F238E27FC236}">
              <a16:creationId xmlns:a16="http://schemas.microsoft.com/office/drawing/2014/main" id="{00000000-0008-0000-1000-0000A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3" name="Option Button 2722">
          <a:extLst>
            <a:ext uri="{FF2B5EF4-FFF2-40B4-BE49-F238E27FC236}">
              <a16:creationId xmlns:a16="http://schemas.microsoft.com/office/drawing/2014/main" id="{00000000-0008-0000-1000-0000A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4" name="Option Button 2723">
          <a:extLst>
            <a:ext uri="{FF2B5EF4-FFF2-40B4-BE49-F238E27FC236}">
              <a16:creationId xmlns:a16="http://schemas.microsoft.com/office/drawing/2014/main" id="{00000000-0008-0000-1000-0000A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5" name="Option Button 2724">
          <a:extLst>
            <a:ext uri="{FF2B5EF4-FFF2-40B4-BE49-F238E27FC236}">
              <a16:creationId xmlns:a16="http://schemas.microsoft.com/office/drawing/2014/main" id="{00000000-0008-0000-1000-0000A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6" name="Group Box 2725" descr="Group Box 5">
          <a:extLst>
            <a:ext uri="{FF2B5EF4-FFF2-40B4-BE49-F238E27FC236}">
              <a16:creationId xmlns:a16="http://schemas.microsoft.com/office/drawing/2014/main" id="{00000000-0008-0000-1000-0000A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565</xdr:row>
      <xdr:rowOff>28440</xdr:rowOff>
    </xdr:from>
    <xdr:to>
      <xdr:col>7</xdr:col>
      <xdr:colOff>-363960</xdr:colOff>
      <xdr:row>566</xdr:row>
      <xdr:rowOff>0</xdr:rowOff>
    </xdr:to>
    <xdr:sp macro="" textlink="">
      <xdr:nvSpPr>
        <xdr:cNvPr id="2727" name="Option Button 2726">
          <a:extLst>
            <a:ext uri="{FF2B5EF4-FFF2-40B4-BE49-F238E27FC236}">
              <a16:creationId xmlns:a16="http://schemas.microsoft.com/office/drawing/2014/main" id="{00000000-0008-0000-1000-0000A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8" name="Option Button 2727">
          <a:extLst>
            <a:ext uri="{FF2B5EF4-FFF2-40B4-BE49-F238E27FC236}">
              <a16:creationId xmlns:a16="http://schemas.microsoft.com/office/drawing/2014/main" id="{00000000-0008-0000-1000-0000A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29" name="Option Button 2728">
          <a:extLst>
            <a:ext uri="{FF2B5EF4-FFF2-40B4-BE49-F238E27FC236}">
              <a16:creationId xmlns:a16="http://schemas.microsoft.com/office/drawing/2014/main" id="{00000000-0008-0000-1000-0000A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0" name="Option Button 2729">
          <a:extLst>
            <a:ext uri="{FF2B5EF4-FFF2-40B4-BE49-F238E27FC236}">
              <a16:creationId xmlns:a16="http://schemas.microsoft.com/office/drawing/2014/main" id="{00000000-0008-0000-1000-0000A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1" name="Group Box 2730" descr="Group Box 5">
          <a:extLst>
            <a:ext uri="{FF2B5EF4-FFF2-40B4-BE49-F238E27FC236}">
              <a16:creationId xmlns:a16="http://schemas.microsoft.com/office/drawing/2014/main" id="{00000000-0008-0000-1000-0000A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566</xdr:row>
      <xdr:rowOff>28440</xdr:rowOff>
    </xdr:from>
    <xdr:to>
      <xdr:col>7</xdr:col>
      <xdr:colOff>-363960</xdr:colOff>
      <xdr:row>567</xdr:row>
      <xdr:rowOff>0</xdr:rowOff>
    </xdr:to>
    <xdr:sp macro="" textlink="">
      <xdr:nvSpPr>
        <xdr:cNvPr id="2732" name="Option Button 2731">
          <a:extLst>
            <a:ext uri="{FF2B5EF4-FFF2-40B4-BE49-F238E27FC236}">
              <a16:creationId xmlns:a16="http://schemas.microsoft.com/office/drawing/2014/main" id="{00000000-0008-0000-1000-0000A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3" name="Option Button 2732">
          <a:extLst>
            <a:ext uri="{FF2B5EF4-FFF2-40B4-BE49-F238E27FC236}">
              <a16:creationId xmlns:a16="http://schemas.microsoft.com/office/drawing/2014/main" id="{00000000-0008-0000-1000-0000A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4" name="Option Button 2733">
          <a:extLst>
            <a:ext uri="{FF2B5EF4-FFF2-40B4-BE49-F238E27FC236}">
              <a16:creationId xmlns:a16="http://schemas.microsoft.com/office/drawing/2014/main" id="{00000000-0008-0000-1000-0000A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5" name="Option Button 2734">
          <a:extLst>
            <a:ext uri="{FF2B5EF4-FFF2-40B4-BE49-F238E27FC236}">
              <a16:creationId xmlns:a16="http://schemas.microsoft.com/office/drawing/2014/main" id="{00000000-0008-0000-1000-0000A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6" name="Group Box 2735" descr="Group Box 5">
          <a:extLst>
            <a:ext uri="{FF2B5EF4-FFF2-40B4-BE49-F238E27FC236}">
              <a16:creationId xmlns:a16="http://schemas.microsoft.com/office/drawing/2014/main" id="{00000000-0008-0000-1000-0000B0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567</xdr:row>
      <xdr:rowOff>28440</xdr:rowOff>
    </xdr:from>
    <xdr:to>
      <xdr:col>7</xdr:col>
      <xdr:colOff>-363960</xdr:colOff>
      <xdr:row>568</xdr:row>
      <xdr:rowOff>0</xdr:rowOff>
    </xdr:to>
    <xdr:sp macro="" textlink="">
      <xdr:nvSpPr>
        <xdr:cNvPr id="2737" name="Option Button 2736">
          <a:extLst>
            <a:ext uri="{FF2B5EF4-FFF2-40B4-BE49-F238E27FC236}">
              <a16:creationId xmlns:a16="http://schemas.microsoft.com/office/drawing/2014/main" id="{00000000-0008-0000-1000-0000B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8" name="Option Button 2737">
          <a:extLst>
            <a:ext uri="{FF2B5EF4-FFF2-40B4-BE49-F238E27FC236}">
              <a16:creationId xmlns:a16="http://schemas.microsoft.com/office/drawing/2014/main" id="{00000000-0008-0000-1000-0000B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39" name="Option Button 2738">
          <a:extLst>
            <a:ext uri="{FF2B5EF4-FFF2-40B4-BE49-F238E27FC236}">
              <a16:creationId xmlns:a16="http://schemas.microsoft.com/office/drawing/2014/main" id="{00000000-0008-0000-1000-0000B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0" name="Option Button 2739">
          <a:extLst>
            <a:ext uri="{FF2B5EF4-FFF2-40B4-BE49-F238E27FC236}">
              <a16:creationId xmlns:a16="http://schemas.microsoft.com/office/drawing/2014/main" id="{00000000-0008-0000-1000-0000B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1" name="Group Box 2740" descr="Group Box 5">
          <a:extLst>
            <a:ext uri="{FF2B5EF4-FFF2-40B4-BE49-F238E27FC236}">
              <a16:creationId xmlns:a16="http://schemas.microsoft.com/office/drawing/2014/main" id="{00000000-0008-0000-1000-0000B5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568</xdr:row>
      <xdr:rowOff>28440</xdr:rowOff>
    </xdr:from>
    <xdr:to>
      <xdr:col>7</xdr:col>
      <xdr:colOff>-363960</xdr:colOff>
      <xdr:row>569</xdr:row>
      <xdr:rowOff>0</xdr:rowOff>
    </xdr:to>
    <xdr:sp macro="" textlink="">
      <xdr:nvSpPr>
        <xdr:cNvPr id="2742" name="Option Button 2741">
          <a:extLst>
            <a:ext uri="{FF2B5EF4-FFF2-40B4-BE49-F238E27FC236}">
              <a16:creationId xmlns:a16="http://schemas.microsoft.com/office/drawing/2014/main" id="{00000000-0008-0000-1000-0000B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3" name="Option Button 2742">
          <a:extLst>
            <a:ext uri="{FF2B5EF4-FFF2-40B4-BE49-F238E27FC236}">
              <a16:creationId xmlns:a16="http://schemas.microsoft.com/office/drawing/2014/main" id="{00000000-0008-0000-1000-0000B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4" name="Option Button 2743">
          <a:extLst>
            <a:ext uri="{FF2B5EF4-FFF2-40B4-BE49-F238E27FC236}">
              <a16:creationId xmlns:a16="http://schemas.microsoft.com/office/drawing/2014/main" id="{00000000-0008-0000-1000-0000B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5" name="Option Button 2744">
          <a:extLst>
            <a:ext uri="{FF2B5EF4-FFF2-40B4-BE49-F238E27FC236}">
              <a16:creationId xmlns:a16="http://schemas.microsoft.com/office/drawing/2014/main" id="{00000000-0008-0000-1000-0000B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6" name="Group Box 2745" descr="Group Box 5">
          <a:extLst>
            <a:ext uri="{FF2B5EF4-FFF2-40B4-BE49-F238E27FC236}">
              <a16:creationId xmlns:a16="http://schemas.microsoft.com/office/drawing/2014/main" id="{00000000-0008-0000-1000-0000BA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569</xdr:row>
      <xdr:rowOff>28440</xdr:rowOff>
    </xdr:from>
    <xdr:to>
      <xdr:col>7</xdr:col>
      <xdr:colOff>-363960</xdr:colOff>
      <xdr:row>570</xdr:row>
      <xdr:rowOff>0</xdr:rowOff>
    </xdr:to>
    <xdr:sp macro="" textlink="">
      <xdr:nvSpPr>
        <xdr:cNvPr id="2747" name="Option Button 2746">
          <a:extLst>
            <a:ext uri="{FF2B5EF4-FFF2-40B4-BE49-F238E27FC236}">
              <a16:creationId xmlns:a16="http://schemas.microsoft.com/office/drawing/2014/main" id="{00000000-0008-0000-1000-0000B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8" name="Option Button 2747">
          <a:extLst>
            <a:ext uri="{FF2B5EF4-FFF2-40B4-BE49-F238E27FC236}">
              <a16:creationId xmlns:a16="http://schemas.microsoft.com/office/drawing/2014/main" id="{00000000-0008-0000-1000-0000B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49" name="Option Button 2748">
          <a:extLst>
            <a:ext uri="{FF2B5EF4-FFF2-40B4-BE49-F238E27FC236}">
              <a16:creationId xmlns:a16="http://schemas.microsoft.com/office/drawing/2014/main" id="{00000000-0008-0000-1000-0000B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0" name="Option Button 2749">
          <a:extLst>
            <a:ext uri="{FF2B5EF4-FFF2-40B4-BE49-F238E27FC236}">
              <a16:creationId xmlns:a16="http://schemas.microsoft.com/office/drawing/2014/main" id="{00000000-0008-0000-1000-0000B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1" name="Group Box 2750" descr="Group Box 5">
          <a:extLst>
            <a:ext uri="{FF2B5EF4-FFF2-40B4-BE49-F238E27FC236}">
              <a16:creationId xmlns:a16="http://schemas.microsoft.com/office/drawing/2014/main" id="{00000000-0008-0000-1000-0000BF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570</xdr:row>
      <xdr:rowOff>28440</xdr:rowOff>
    </xdr:from>
    <xdr:to>
      <xdr:col>7</xdr:col>
      <xdr:colOff>-363960</xdr:colOff>
      <xdr:row>571</xdr:row>
      <xdr:rowOff>0</xdr:rowOff>
    </xdr:to>
    <xdr:sp macro="" textlink="">
      <xdr:nvSpPr>
        <xdr:cNvPr id="2752" name="Option Button 2751">
          <a:extLst>
            <a:ext uri="{FF2B5EF4-FFF2-40B4-BE49-F238E27FC236}">
              <a16:creationId xmlns:a16="http://schemas.microsoft.com/office/drawing/2014/main" id="{00000000-0008-0000-1000-0000C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3" name="Option Button 2752">
          <a:extLst>
            <a:ext uri="{FF2B5EF4-FFF2-40B4-BE49-F238E27FC236}">
              <a16:creationId xmlns:a16="http://schemas.microsoft.com/office/drawing/2014/main" id="{00000000-0008-0000-1000-0000C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4" name="Option Button 2753">
          <a:extLst>
            <a:ext uri="{FF2B5EF4-FFF2-40B4-BE49-F238E27FC236}">
              <a16:creationId xmlns:a16="http://schemas.microsoft.com/office/drawing/2014/main" id="{00000000-0008-0000-1000-0000C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5" name="Option Button 2754">
          <a:extLst>
            <a:ext uri="{FF2B5EF4-FFF2-40B4-BE49-F238E27FC236}">
              <a16:creationId xmlns:a16="http://schemas.microsoft.com/office/drawing/2014/main" id="{00000000-0008-0000-1000-0000C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6" name="Group Box 2755" descr="Group Box 5">
          <a:extLst>
            <a:ext uri="{FF2B5EF4-FFF2-40B4-BE49-F238E27FC236}">
              <a16:creationId xmlns:a16="http://schemas.microsoft.com/office/drawing/2014/main" id="{00000000-0008-0000-1000-0000C4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571</xdr:row>
      <xdr:rowOff>28440</xdr:rowOff>
    </xdr:from>
    <xdr:to>
      <xdr:col>7</xdr:col>
      <xdr:colOff>-363960</xdr:colOff>
      <xdr:row>572</xdr:row>
      <xdr:rowOff>0</xdr:rowOff>
    </xdr:to>
    <xdr:sp macro="" textlink="">
      <xdr:nvSpPr>
        <xdr:cNvPr id="2757" name="Option Button 2756">
          <a:extLst>
            <a:ext uri="{FF2B5EF4-FFF2-40B4-BE49-F238E27FC236}">
              <a16:creationId xmlns:a16="http://schemas.microsoft.com/office/drawing/2014/main" id="{00000000-0008-0000-1000-0000C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8" name="Option Button 2757">
          <a:extLst>
            <a:ext uri="{FF2B5EF4-FFF2-40B4-BE49-F238E27FC236}">
              <a16:creationId xmlns:a16="http://schemas.microsoft.com/office/drawing/2014/main" id="{00000000-0008-0000-1000-0000C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59" name="Option Button 2758">
          <a:extLst>
            <a:ext uri="{FF2B5EF4-FFF2-40B4-BE49-F238E27FC236}">
              <a16:creationId xmlns:a16="http://schemas.microsoft.com/office/drawing/2014/main" id="{00000000-0008-0000-1000-0000C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0" name="Option Button 2759">
          <a:extLst>
            <a:ext uri="{FF2B5EF4-FFF2-40B4-BE49-F238E27FC236}">
              <a16:creationId xmlns:a16="http://schemas.microsoft.com/office/drawing/2014/main" id="{00000000-0008-0000-1000-0000C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1" name="Group Box 2760" descr="Group Box 5">
          <a:extLst>
            <a:ext uri="{FF2B5EF4-FFF2-40B4-BE49-F238E27FC236}">
              <a16:creationId xmlns:a16="http://schemas.microsoft.com/office/drawing/2014/main" id="{00000000-0008-0000-1000-0000C9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572</xdr:row>
      <xdr:rowOff>28440</xdr:rowOff>
    </xdr:from>
    <xdr:to>
      <xdr:col>7</xdr:col>
      <xdr:colOff>-363960</xdr:colOff>
      <xdr:row>573</xdr:row>
      <xdr:rowOff>0</xdr:rowOff>
    </xdr:to>
    <xdr:sp macro="" textlink="">
      <xdr:nvSpPr>
        <xdr:cNvPr id="2762" name="Option Button 2761">
          <a:extLst>
            <a:ext uri="{FF2B5EF4-FFF2-40B4-BE49-F238E27FC236}">
              <a16:creationId xmlns:a16="http://schemas.microsoft.com/office/drawing/2014/main" id="{00000000-0008-0000-1000-0000C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3" name="Option Button 2762">
          <a:extLst>
            <a:ext uri="{FF2B5EF4-FFF2-40B4-BE49-F238E27FC236}">
              <a16:creationId xmlns:a16="http://schemas.microsoft.com/office/drawing/2014/main" id="{00000000-0008-0000-1000-0000C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4" name="Option Button 2763">
          <a:extLst>
            <a:ext uri="{FF2B5EF4-FFF2-40B4-BE49-F238E27FC236}">
              <a16:creationId xmlns:a16="http://schemas.microsoft.com/office/drawing/2014/main" id="{00000000-0008-0000-1000-0000C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5" name="Option Button 2764">
          <a:extLst>
            <a:ext uri="{FF2B5EF4-FFF2-40B4-BE49-F238E27FC236}">
              <a16:creationId xmlns:a16="http://schemas.microsoft.com/office/drawing/2014/main" id="{00000000-0008-0000-1000-0000C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6" name="Group Box 2765" descr="Group Box 5">
          <a:extLst>
            <a:ext uri="{FF2B5EF4-FFF2-40B4-BE49-F238E27FC236}">
              <a16:creationId xmlns:a16="http://schemas.microsoft.com/office/drawing/2014/main" id="{00000000-0008-0000-1000-0000CE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573</xdr:row>
      <xdr:rowOff>28440</xdr:rowOff>
    </xdr:from>
    <xdr:to>
      <xdr:col>7</xdr:col>
      <xdr:colOff>-363960</xdr:colOff>
      <xdr:row>574</xdr:row>
      <xdr:rowOff>0</xdr:rowOff>
    </xdr:to>
    <xdr:sp macro="" textlink="">
      <xdr:nvSpPr>
        <xdr:cNvPr id="2767" name="Option Button 2766">
          <a:extLst>
            <a:ext uri="{FF2B5EF4-FFF2-40B4-BE49-F238E27FC236}">
              <a16:creationId xmlns:a16="http://schemas.microsoft.com/office/drawing/2014/main" id="{00000000-0008-0000-1000-0000C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8" name="Option Button 2767">
          <a:extLst>
            <a:ext uri="{FF2B5EF4-FFF2-40B4-BE49-F238E27FC236}">
              <a16:creationId xmlns:a16="http://schemas.microsoft.com/office/drawing/2014/main" id="{00000000-0008-0000-1000-0000D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69" name="Option Button 2768">
          <a:extLst>
            <a:ext uri="{FF2B5EF4-FFF2-40B4-BE49-F238E27FC236}">
              <a16:creationId xmlns:a16="http://schemas.microsoft.com/office/drawing/2014/main" id="{00000000-0008-0000-1000-0000D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0" name="Option Button 2769">
          <a:extLst>
            <a:ext uri="{FF2B5EF4-FFF2-40B4-BE49-F238E27FC236}">
              <a16:creationId xmlns:a16="http://schemas.microsoft.com/office/drawing/2014/main" id="{00000000-0008-0000-1000-0000D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1" name="Group Box 2770" descr="Group Box 5">
          <a:extLst>
            <a:ext uri="{FF2B5EF4-FFF2-40B4-BE49-F238E27FC236}">
              <a16:creationId xmlns:a16="http://schemas.microsoft.com/office/drawing/2014/main" id="{00000000-0008-0000-1000-0000D3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574</xdr:row>
      <xdr:rowOff>28440</xdr:rowOff>
    </xdr:from>
    <xdr:to>
      <xdr:col>7</xdr:col>
      <xdr:colOff>-363960</xdr:colOff>
      <xdr:row>575</xdr:row>
      <xdr:rowOff>0</xdr:rowOff>
    </xdr:to>
    <xdr:sp macro="" textlink="">
      <xdr:nvSpPr>
        <xdr:cNvPr id="2772" name="Option Button 2771">
          <a:extLst>
            <a:ext uri="{FF2B5EF4-FFF2-40B4-BE49-F238E27FC236}">
              <a16:creationId xmlns:a16="http://schemas.microsoft.com/office/drawing/2014/main" id="{00000000-0008-0000-1000-0000D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3" name="Option Button 2772">
          <a:extLst>
            <a:ext uri="{FF2B5EF4-FFF2-40B4-BE49-F238E27FC236}">
              <a16:creationId xmlns:a16="http://schemas.microsoft.com/office/drawing/2014/main" id="{00000000-0008-0000-1000-0000D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4" name="Option Button 2773">
          <a:extLst>
            <a:ext uri="{FF2B5EF4-FFF2-40B4-BE49-F238E27FC236}">
              <a16:creationId xmlns:a16="http://schemas.microsoft.com/office/drawing/2014/main" id="{00000000-0008-0000-1000-0000D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5" name="Option Button 2774">
          <a:extLst>
            <a:ext uri="{FF2B5EF4-FFF2-40B4-BE49-F238E27FC236}">
              <a16:creationId xmlns:a16="http://schemas.microsoft.com/office/drawing/2014/main" id="{00000000-0008-0000-1000-0000D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6" name="Group Box 2775" descr="Group Box 5">
          <a:extLst>
            <a:ext uri="{FF2B5EF4-FFF2-40B4-BE49-F238E27FC236}">
              <a16:creationId xmlns:a16="http://schemas.microsoft.com/office/drawing/2014/main" id="{00000000-0008-0000-1000-0000D8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575</xdr:row>
      <xdr:rowOff>28440</xdr:rowOff>
    </xdr:from>
    <xdr:to>
      <xdr:col>7</xdr:col>
      <xdr:colOff>-363960</xdr:colOff>
      <xdr:row>576</xdr:row>
      <xdr:rowOff>0</xdr:rowOff>
    </xdr:to>
    <xdr:sp macro="" textlink="">
      <xdr:nvSpPr>
        <xdr:cNvPr id="2777" name="Option Button 2776">
          <a:extLst>
            <a:ext uri="{FF2B5EF4-FFF2-40B4-BE49-F238E27FC236}">
              <a16:creationId xmlns:a16="http://schemas.microsoft.com/office/drawing/2014/main" id="{00000000-0008-0000-1000-0000D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8" name="Option Button 2777">
          <a:extLst>
            <a:ext uri="{FF2B5EF4-FFF2-40B4-BE49-F238E27FC236}">
              <a16:creationId xmlns:a16="http://schemas.microsoft.com/office/drawing/2014/main" id="{00000000-0008-0000-1000-0000D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79" name="Option Button 2778">
          <a:extLst>
            <a:ext uri="{FF2B5EF4-FFF2-40B4-BE49-F238E27FC236}">
              <a16:creationId xmlns:a16="http://schemas.microsoft.com/office/drawing/2014/main" id="{00000000-0008-0000-1000-0000D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0" name="Option Button 2779">
          <a:extLst>
            <a:ext uri="{FF2B5EF4-FFF2-40B4-BE49-F238E27FC236}">
              <a16:creationId xmlns:a16="http://schemas.microsoft.com/office/drawing/2014/main" id="{00000000-0008-0000-1000-0000D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1" name="Group Box 2780" descr="Group Box 5">
          <a:extLst>
            <a:ext uri="{FF2B5EF4-FFF2-40B4-BE49-F238E27FC236}">
              <a16:creationId xmlns:a16="http://schemas.microsoft.com/office/drawing/2014/main" id="{00000000-0008-0000-1000-0000DD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576</xdr:row>
      <xdr:rowOff>28440</xdr:rowOff>
    </xdr:from>
    <xdr:to>
      <xdr:col>7</xdr:col>
      <xdr:colOff>-363960</xdr:colOff>
      <xdr:row>577</xdr:row>
      <xdr:rowOff>0</xdr:rowOff>
    </xdr:to>
    <xdr:sp macro="" textlink="">
      <xdr:nvSpPr>
        <xdr:cNvPr id="2782" name="Option Button 2781">
          <a:extLst>
            <a:ext uri="{FF2B5EF4-FFF2-40B4-BE49-F238E27FC236}">
              <a16:creationId xmlns:a16="http://schemas.microsoft.com/office/drawing/2014/main" id="{00000000-0008-0000-1000-0000D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3" name="Option Button 2782">
          <a:extLst>
            <a:ext uri="{FF2B5EF4-FFF2-40B4-BE49-F238E27FC236}">
              <a16:creationId xmlns:a16="http://schemas.microsoft.com/office/drawing/2014/main" id="{00000000-0008-0000-1000-0000D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4" name="Option Button 2783">
          <a:extLst>
            <a:ext uri="{FF2B5EF4-FFF2-40B4-BE49-F238E27FC236}">
              <a16:creationId xmlns:a16="http://schemas.microsoft.com/office/drawing/2014/main" id="{00000000-0008-0000-1000-0000E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5" name="Option Button 2784">
          <a:extLst>
            <a:ext uri="{FF2B5EF4-FFF2-40B4-BE49-F238E27FC236}">
              <a16:creationId xmlns:a16="http://schemas.microsoft.com/office/drawing/2014/main" id="{00000000-0008-0000-1000-0000E1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6" name="Group Box 2785" descr="Group Box 5">
          <a:extLst>
            <a:ext uri="{FF2B5EF4-FFF2-40B4-BE49-F238E27FC236}">
              <a16:creationId xmlns:a16="http://schemas.microsoft.com/office/drawing/2014/main" id="{00000000-0008-0000-1000-0000E2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577</xdr:row>
      <xdr:rowOff>28440</xdr:rowOff>
    </xdr:from>
    <xdr:to>
      <xdr:col>7</xdr:col>
      <xdr:colOff>-363960</xdr:colOff>
      <xdr:row>578</xdr:row>
      <xdr:rowOff>0</xdr:rowOff>
    </xdr:to>
    <xdr:sp macro="" textlink="">
      <xdr:nvSpPr>
        <xdr:cNvPr id="2787" name="Option Button 2786">
          <a:extLst>
            <a:ext uri="{FF2B5EF4-FFF2-40B4-BE49-F238E27FC236}">
              <a16:creationId xmlns:a16="http://schemas.microsoft.com/office/drawing/2014/main" id="{00000000-0008-0000-1000-0000E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8" name="Option Button 2787">
          <a:extLst>
            <a:ext uri="{FF2B5EF4-FFF2-40B4-BE49-F238E27FC236}">
              <a16:creationId xmlns:a16="http://schemas.microsoft.com/office/drawing/2014/main" id="{00000000-0008-0000-1000-0000E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89" name="Option Button 2788">
          <a:extLst>
            <a:ext uri="{FF2B5EF4-FFF2-40B4-BE49-F238E27FC236}">
              <a16:creationId xmlns:a16="http://schemas.microsoft.com/office/drawing/2014/main" id="{00000000-0008-0000-1000-0000E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0" name="Option Button 2789">
          <a:extLst>
            <a:ext uri="{FF2B5EF4-FFF2-40B4-BE49-F238E27FC236}">
              <a16:creationId xmlns:a16="http://schemas.microsoft.com/office/drawing/2014/main" id="{00000000-0008-0000-1000-0000E6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1" name="Group Box 2790" descr="Group Box 5">
          <a:extLst>
            <a:ext uri="{FF2B5EF4-FFF2-40B4-BE49-F238E27FC236}">
              <a16:creationId xmlns:a16="http://schemas.microsoft.com/office/drawing/2014/main" id="{00000000-0008-0000-1000-0000E7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578</xdr:row>
      <xdr:rowOff>28440</xdr:rowOff>
    </xdr:from>
    <xdr:to>
      <xdr:col>7</xdr:col>
      <xdr:colOff>-363960</xdr:colOff>
      <xdr:row>579</xdr:row>
      <xdr:rowOff>0</xdr:rowOff>
    </xdr:to>
    <xdr:sp macro="" textlink="">
      <xdr:nvSpPr>
        <xdr:cNvPr id="2792" name="Option Button 2791">
          <a:extLst>
            <a:ext uri="{FF2B5EF4-FFF2-40B4-BE49-F238E27FC236}">
              <a16:creationId xmlns:a16="http://schemas.microsoft.com/office/drawing/2014/main" id="{00000000-0008-0000-1000-0000E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3" name="Option Button 2792">
          <a:extLst>
            <a:ext uri="{FF2B5EF4-FFF2-40B4-BE49-F238E27FC236}">
              <a16:creationId xmlns:a16="http://schemas.microsoft.com/office/drawing/2014/main" id="{00000000-0008-0000-1000-0000E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4" name="Option Button 2793">
          <a:extLst>
            <a:ext uri="{FF2B5EF4-FFF2-40B4-BE49-F238E27FC236}">
              <a16:creationId xmlns:a16="http://schemas.microsoft.com/office/drawing/2014/main" id="{00000000-0008-0000-1000-0000E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5" name="Option Button 2794">
          <a:extLst>
            <a:ext uri="{FF2B5EF4-FFF2-40B4-BE49-F238E27FC236}">
              <a16:creationId xmlns:a16="http://schemas.microsoft.com/office/drawing/2014/main" id="{00000000-0008-0000-1000-0000EB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6" name="Group Box 2795" descr="Group Box 5">
          <a:extLst>
            <a:ext uri="{FF2B5EF4-FFF2-40B4-BE49-F238E27FC236}">
              <a16:creationId xmlns:a16="http://schemas.microsoft.com/office/drawing/2014/main" id="{00000000-0008-0000-1000-0000EC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579</xdr:row>
      <xdr:rowOff>28440</xdr:rowOff>
    </xdr:from>
    <xdr:to>
      <xdr:col>7</xdr:col>
      <xdr:colOff>-363960</xdr:colOff>
      <xdr:row>580</xdr:row>
      <xdr:rowOff>0</xdr:rowOff>
    </xdr:to>
    <xdr:sp macro="" textlink="">
      <xdr:nvSpPr>
        <xdr:cNvPr id="2797" name="Option Button 2796">
          <a:extLst>
            <a:ext uri="{FF2B5EF4-FFF2-40B4-BE49-F238E27FC236}">
              <a16:creationId xmlns:a16="http://schemas.microsoft.com/office/drawing/2014/main" id="{00000000-0008-0000-1000-0000E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8" name="Option Button 2797">
          <a:extLst>
            <a:ext uri="{FF2B5EF4-FFF2-40B4-BE49-F238E27FC236}">
              <a16:creationId xmlns:a16="http://schemas.microsoft.com/office/drawing/2014/main" id="{00000000-0008-0000-1000-0000E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799" name="Option Button 2798">
          <a:extLst>
            <a:ext uri="{FF2B5EF4-FFF2-40B4-BE49-F238E27FC236}">
              <a16:creationId xmlns:a16="http://schemas.microsoft.com/office/drawing/2014/main" id="{00000000-0008-0000-1000-0000E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0" name="Option Button 2799">
          <a:extLst>
            <a:ext uri="{FF2B5EF4-FFF2-40B4-BE49-F238E27FC236}">
              <a16:creationId xmlns:a16="http://schemas.microsoft.com/office/drawing/2014/main" id="{00000000-0008-0000-1000-0000F0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1" name="Group Box 2800" descr="Group Box 5">
          <a:extLst>
            <a:ext uri="{FF2B5EF4-FFF2-40B4-BE49-F238E27FC236}">
              <a16:creationId xmlns:a16="http://schemas.microsoft.com/office/drawing/2014/main" id="{00000000-0008-0000-1000-0000F1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580</xdr:row>
      <xdr:rowOff>28440</xdr:rowOff>
    </xdr:from>
    <xdr:to>
      <xdr:col>7</xdr:col>
      <xdr:colOff>-363960</xdr:colOff>
      <xdr:row>581</xdr:row>
      <xdr:rowOff>0</xdr:rowOff>
    </xdr:to>
    <xdr:sp macro="" textlink="">
      <xdr:nvSpPr>
        <xdr:cNvPr id="2802" name="Option Button 2801">
          <a:extLst>
            <a:ext uri="{FF2B5EF4-FFF2-40B4-BE49-F238E27FC236}">
              <a16:creationId xmlns:a16="http://schemas.microsoft.com/office/drawing/2014/main" id="{00000000-0008-0000-1000-0000F2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3" name="Option Button 2802">
          <a:extLst>
            <a:ext uri="{FF2B5EF4-FFF2-40B4-BE49-F238E27FC236}">
              <a16:creationId xmlns:a16="http://schemas.microsoft.com/office/drawing/2014/main" id="{00000000-0008-0000-1000-0000F3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4" name="Option Button 2803">
          <a:extLst>
            <a:ext uri="{FF2B5EF4-FFF2-40B4-BE49-F238E27FC236}">
              <a16:creationId xmlns:a16="http://schemas.microsoft.com/office/drawing/2014/main" id="{00000000-0008-0000-1000-0000F4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5" name="Option Button 2804">
          <a:extLst>
            <a:ext uri="{FF2B5EF4-FFF2-40B4-BE49-F238E27FC236}">
              <a16:creationId xmlns:a16="http://schemas.microsoft.com/office/drawing/2014/main" id="{00000000-0008-0000-1000-0000F5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6" name="Group Box 2805" descr="Group Box 5">
          <a:extLst>
            <a:ext uri="{FF2B5EF4-FFF2-40B4-BE49-F238E27FC236}">
              <a16:creationId xmlns:a16="http://schemas.microsoft.com/office/drawing/2014/main" id="{00000000-0008-0000-1000-0000F6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581</xdr:row>
      <xdr:rowOff>28440</xdr:rowOff>
    </xdr:from>
    <xdr:to>
      <xdr:col>7</xdr:col>
      <xdr:colOff>-363960</xdr:colOff>
      <xdr:row>582</xdr:row>
      <xdr:rowOff>0</xdr:rowOff>
    </xdr:to>
    <xdr:sp macro="" textlink="">
      <xdr:nvSpPr>
        <xdr:cNvPr id="2807" name="Option Button 2806">
          <a:extLst>
            <a:ext uri="{FF2B5EF4-FFF2-40B4-BE49-F238E27FC236}">
              <a16:creationId xmlns:a16="http://schemas.microsoft.com/office/drawing/2014/main" id="{00000000-0008-0000-1000-0000F7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8" name="Option Button 2807">
          <a:extLst>
            <a:ext uri="{FF2B5EF4-FFF2-40B4-BE49-F238E27FC236}">
              <a16:creationId xmlns:a16="http://schemas.microsoft.com/office/drawing/2014/main" id="{00000000-0008-0000-1000-0000F8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09" name="Option Button 2808">
          <a:extLst>
            <a:ext uri="{FF2B5EF4-FFF2-40B4-BE49-F238E27FC236}">
              <a16:creationId xmlns:a16="http://schemas.microsoft.com/office/drawing/2014/main" id="{00000000-0008-0000-1000-0000F9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0" name="Option Button 2809">
          <a:extLst>
            <a:ext uri="{FF2B5EF4-FFF2-40B4-BE49-F238E27FC236}">
              <a16:creationId xmlns:a16="http://schemas.microsoft.com/office/drawing/2014/main" id="{00000000-0008-0000-1000-0000FA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1" name="Group Box 2810" descr="Group Box 5">
          <a:extLst>
            <a:ext uri="{FF2B5EF4-FFF2-40B4-BE49-F238E27FC236}">
              <a16:creationId xmlns:a16="http://schemas.microsoft.com/office/drawing/2014/main" id="{00000000-0008-0000-1000-0000FB0A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582</xdr:row>
      <xdr:rowOff>28440</xdr:rowOff>
    </xdr:from>
    <xdr:to>
      <xdr:col>7</xdr:col>
      <xdr:colOff>-363960</xdr:colOff>
      <xdr:row>583</xdr:row>
      <xdr:rowOff>0</xdr:rowOff>
    </xdr:to>
    <xdr:sp macro="" textlink="">
      <xdr:nvSpPr>
        <xdr:cNvPr id="2812" name="Option Button 2811">
          <a:extLst>
            <a:ext uri="{FF2B5EF4-FFF2-40B4-BE49-F238E27FC236}">
              <a16:creationId xmlns:a16="http://schemas.microsoft.com/office/drawing/2014/main" id="{00000000-0008-0000-1000-0000FC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3" name="Option Button 2812">
          <a:extLst>
            <a:ext uri="{FF2B5EF4-FFF2-40B4-BE49-F238E27FC236}">
              <a16:creationId xmlns:a16="http://schemas.microsoft.com/office/drawing/2014/main" id="{00000000-0008-0000-1000-0000FD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4" name="Option Button 2813">
          <a:extLst>
            <a:ext uri="{FF2B5EF4-FFF2-40B4-BE49-F238E27FC236}">
              <a16:creationId xmlns:a16="http://schemas.microsoft.com/office/drawing/2014/main" id="{00000000-0008-0000-1000-0000FE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5" name="Option Button 2814">
          <a:extLst>
            <a:ext uri="{FF2B5EF4-FFF2-40B4-BE49-F238E27FC236}">
              <a16:creationId xmlns:a16="http://schemas.microsoft.com/office/drawing/2014/main" id="{00000000-0008-0000-1000-0000FF0A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6" name="Group Box 2815" descr="Group Box 5">
          <a:extLst>
            <a:ext uri="{FF2B5EF4-FFF2-40B4-BE49-F238E27FC236}">
              <a16:creationId xmlns:a16="http://schemas.microsoft.com/office/drawing/2014/main" id="{00000000-0008-0000-1000-00000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583</xdr:row>
      <xdr:rowOff>28440</xdr:rowOff>
    </xdr:from>
    <xdr:to>
      <xdr:col>7</xdr:col>
      <xdr:colOff>-363960</xdr:colOff>
      <xdr:row>584</xdr:row>
      <xdr:rowOff>0</xdr:rowOff>
    </xdr:to>
    <xdr:sp macro="" textlink="">
      <xdr:nvSpPr>
        <xdr:cNvPr id="2817" name="Option Button 2816">
          <a:extLst>
            <a:ext uri="{FF2B5EF4-FFF2-40B4-BE49-F238E27FC236}">
              <a16:creationId xmlns:a16="http://schemas.microsoft.com/office/drawing/2014/main" id="{00000000-0008-0000-1000-00000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8" name="Option Button 2817">
          <a:extLst>
            <a:ext uri="{FF2B5EF4-FFF2-40B4-BE49-F238E27FC236}">
              <a16:creationId xmlns:a16="http://schemas.microsoft.com/office/drawing/2014/main" id="{00000000-0008-0000-1000-00000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19" name="Option Button 2818">
          <a:extLst>
            <a:ext uri="{FF2B5EF4-FFF2-40B4-BE49-F238E27FC236}">
              <a16:creationId xmlns:a16="http://schemas.microsoft.com/office/drawing/2014/main" id="{00000000-0008-0000-1000-00000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0" name="Option Button 2819">
          <a:extLst>
            <a:ext uri="{FF2B5EF4-FFF2-40B4-BE49-F238E27FC236}">
              <a16:creationId xmlns:a16="http://schemas.microsoft.com/office/drawing/2014/main" id="{00000000-0008-0000-1000-00000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1" name="Group Box 2820" descr="Group Box 5">
          <a:extLst>
            <a:ext uri="{FF2B5EF4-FFF2-40B4-BE49-F238E27FC236}">
              <a16:creationId xmlns:a16="http://schemas.microsoft.com/office/drawing/2014/main" id="{00000000-0008-0000-1000-00000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584</xdr:row>
      <xdr:rowOff>28440</xdr:rowOff>
    </xdr:from>
    <xdr:to>
      <xdr:col>7</xdr:col>
      <xdr:colOff>-363960</xdr:colOff>
      <xdr:row>585</xdr:row>
      <xdr:rowOff>0</xdr:rowOff>
    </xdr:to>
    <xdr:sp macro="" textlink="">
      <xdr:nvSpPr>
        <xdr:cNvPr id="2822" name="Option Button 2821">
          <a:extLst>
            <a:ext uri="{FF2B5EF4-FFF2-40B4-BE49-F238E27FC236}">
              <a16:creationId xmlns:a16="http://schemas.microsoft.com/office/drawing/2014/main" id="{00000000-0008-0000-1000-00000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3" name="Option Button 2822">
          <a:extLst>
            <a:ext uri="{FF2B5EF4-FFF2-40B4-BE49-F238E27FC236}">
              <a16:creationId xmlns:a16="http://schemas.microsoft.com/office/drawing/2014/main" id="{00000000-0008-0000-1000-00000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4" name="Option Button 2823">
          <a:extLst>
            <a:ext uri="{FF2B5EF4-FFF2-40B4-BE49-F238E27FC236}">
              <a16:creationId xmlns:a16="http://schemas.microsoft.com/office/drawing/2014/main" id="{00000000-0008-0000-1000-00000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5" name="Option Button 2824">
          <a:extLst>
            <a:ext uri="{FF2B5EF4-FFF2-40B4-BE49-F238E27FC236}">
              <a16:creationId xmlns:a16="http://schemas.microsoft.com/office/drawing/2014/main" id="{00000000-0008-0000-1000-00000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6" name="Group Box 2825" descr="Group Box 5">
          <a:extLst>
            <a:ext uri="{FF2B5EF4-FFF2-40B4-BE49-F238E27FC236}">
              <a16:creationId xmlns:a16="http://schemas.microsoft.com/office/drawing/2014/main" id="{00000000-0008-0000-1000-00000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585</xdr:row>
      <xdr:rowOff>28440</xdr:rowOff>
    </xdr:from>
    <xdr:to>
      <xdr:col>7</xdr:col>
      <xdr:colOff>-363960</xdr:colOff>
      <xdr:row>586</xdr:row>
      <xdr:rowOff>0</xdr:rowOff>
    </xdr:to>
    <xdr:sp macro="" textlink="">
      <xdr:nvSpPr>
        <xdr:cNvPr id="2827" name="Option Button 2826">
          <a:extLst>
            <a:ext uri="{FF2B5EF4-FFF2-40B4-BE49-F238E27FC236}">
              <a16:creationId xmlns:a16="http://schemas.microsoft.com/office/drawing/2014/main" id="{00000000-0008-0000-1000-00000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8" name="Option Button 2827">
          <a:extLst>
            <a:ext uri="{FF2B5EF4-FFF2-40B4-BE49-F238E27FC236}">
              <a16:creationId xmlns:a16="http://schemas.microsoft.com/office/drawing/2014/main" id="{00000000-0008-0000-1000-00000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29" name="Option Button 2828">
          <a:extLst>
            <a:ext uri="{FF2B5EF4-FFF2-40B4-BE49-F238E27FC236}">
              <a16:creationId xmlns:a16="http://schemas.microsoft.com/office/drawing/2014/main" id="{00000000-0008-0000-1000-00000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0" name="Option Button 2829">
          <a:extLst>
            <a:ext uri="{FF2B5EF4-FFF2-40B4-BE49-F238E27FC236}">
              <a16:creationId xmlns:a16="http://schemas.microsoft.com/office/drawing/2014/main" id="{00000000-0008-0000-1000-00000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1" name="Group Box 2830" descr="Group Box 5">
          <a:extLst>
            <a:ext uri="{FF2B5EF4-FFF2-40B4-BE49-F238E27FC236}">
              <a16:creationId xmlns:a16="http://schemas.microsoft.com/office/drawing/2014/main" id="{00000000-0008-0000-1000-00000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586</xdr:row>
      <xdr:rowOff>28440</xdr:rowOff>
    </xdr:from>
    <xdr:to>
      <xdr:col>7</xdr:col>
      <xdr:colOff>-363960</xdr:colOff>
      <xdr:row>587</xdr:row>
      <xdr:rowOff>0</xdr:rowOff>
    </xdr:to>
    <xdr:sp macro="" textlink="">
      <xdr:nvSpPr>
        <xdr:cNvPr id="2832" name="Option Button 2831">
          <a:extLst>
            <a:ext uri="{FF2B5EF4-FFF2-40B4-BE49-F238E27FC236}">
              <a16:creationId xmlns:a16="http://schemas.microsoft.com/office/drawing/2014/main" id="{00000000-0008-0000-1000-00001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3" name="Option Button 2832">
          <a:extLst>
            <a:ext uri="{FF2B5EF4-FFF2-40B4-BE49-F238E27FC236}">
              <a16:creationId xmlns:a16="http://schemas.microsoft.com/office/drawing/2014/main" id="{00000000-0008-0000-1000-00001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4" name="Option Button 2833">
          <a:extLst>
            <a:ext uri="{FF2B5EF4-FFF2-40B4-BE49-F238E27FC236}">
              <a16:creationId xmlns:a16="http://schemas.microsoft.com/office/drawing/2014/main" id="{00000000-0008-0000-1000-00001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5" name="Option Button 2834">
          <a:extLst>
            <a:ext uri="{FF2B5EF4-FFF2-40B4-BE49-F238E27FC236}">
              <a16:creationId xmlns:a16="http://schemas.microsoft.com/office/drawing/2014/main" id="{00000000-0008-0000-1000-00001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6" name="Group Box 2835" descr="Group Box 5">
          <a:extLst>
            <a:ext uri="{FF2B5EF4-FFF2-40B4-BE49-F238E27FC236}">
              <a16:creationId xmlns:a16="http://schemas.microsoft.com/office/drawing/2014/main" id="{00000000-0008-0000-1000-00001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587</xdr:row>
      <xdr:rowOff>28440</xdr:rowOff>
    </xdr:from>
    <xdr:to>
      <xdr:col>7</xdr:col>
      <xdr:colOff>-363960</xdr:colOff>
      <xdr:row>588</xdr:row>
      <xdr:rowOff>0</xdr:rowOff>
    </xdr:to>
    <xdr:sp macro="" textlink="">
      <xdr:nvSpPr>
        <xdr:cNvPr id="2837" name="Option Button 2836">
          <a:extLst>
            <a:ext uri="{FF2B5EF4-FFF2-40B4-BE49-F238E27FC236}">
              <a16:creationId xmlns:a16="http://schemas.microsoft.com/office/drawing/2014/main" id="{00000000-0008-0000-1000-00001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8" name="Option Button 2837">
          <a:extLst>
            <a:ext uri="{FF2B5EF4-FFF2-40B4-BE49-F238E27FC236}">
              <a16:creationId xmlns:a16="http://schemas.microsoft.com/office/drawing/2014/main" id="{00000000-0008-0000-1000-00001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39" name="Option Button 2838">
          <a:extLst>
            <a:ext uri="{FF2B5EF4-FFF2-40B4-BE49-F238E27FC236}">
              <a16:creationId xmlns:a16="http://schemas.microsoft.com/office/drawing/2014/main" id="{00000000-0008-0000-1000-00001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0" name="Option Button 2839">
          <a:extLst>
            <a:ext uri="{FF2B5EF4-FFF2-40B4-BE49-F238E27FC236}">
              <a16:creationId xmlns:a16="http://schemas.microsoft.com/office/drawing/2014/main" id="{00000000-0008-0000-1000-00001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1" name="Group Box 2840" descr="Group Box 5">
          <a:extLst>
            <a:ext uri="{FF2B5EF4-FFF2-40B4-BE49-F238E27FC236}">
              <a16:creationId xmlns:a16="http://schemas.microsoft.com/office/drawing/2014/main" id="{00000000-0008-0000-1000-00001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588</xdr:row>
      <xdr:rowOff>28440</xdr:rowOff>
    </xdr:from>
    <xdr:to>
      <xdr:col>7</xdr:col>
      <xdr:colOff>-363960</xdr:colOff>
      <xdr:row>589</xdr:row>
      <xdr:rowOff>0</xdr:rowOff>
    </xdr:to>
    <xdr:sp macro="" textlink="">
      <xdr:nvSpPr>
        <xdr:cNvPr id="2842" name="Option Button 2841">
          <a:extLst>
            <a:ext uri="{FF2B5EF4-FFF2-40B4-BE49-F238E27FC236}">
              <a16:creationId xmlns:a16="http://schemas.microsoft.com/office/drawing/2014/main" id="{00000000-0008-0000-1000-00001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3" name="Option Button 2842">
          <a:extLst>
            <a:ext uri="{FF2B5EF4-FFF2-40B4-BE49-F238E27FC236}">
              <a16:creationId xmlns:a16="http://schemas.microsoft.com/office/drawing/2014/main" id="{00000000-0008-0000-1000-00001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4" name="Option Button 2843">
          <a:extLst>
            <a:ext uri="{FF2B5EF4-FFF2-40B4-BE49-F238E27FC236}">
              <a16:creationId xmlns:a16="http://schemas.microsoft.com/office/drawing/2014/main" id="{00000000-0008-0000-1000-00001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5" name="Option Button 2844">
          <a:extLst>
            <a:ext uri="{FF2B5EF4-FFF2-40B4-BE49-F238E27FC236}">
              <a16:creationId xmlns:a16="http://schemas.microsoft.com/office/drawing/2014/main" id="{00000000-0008-0000-1000-00001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6" name="Group Box 2845" descr="Group Box 5">
          <a:extLst>
            <a:ext uri="{FF2B5EF4-FFF2-40B4-BE49-F238E27FC236}">
              <a16:creationId xmlns:a16="http://schemas.microsoft.com/office/drawing/2014/main" id="{00000000-0008-0000-1000-00001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589</xdr:row>
      <xdr:rowOff>28440</xdr:rowOff>
    </xdr:from>
    <xdr:to>
      <xdr:col>7</xdr:col>
      <xdr:colOff>-363960</xdr:colOff>
      <xdr:row>590</xdr:row>
      <xdr:rowOff>0</xdr:rowOff>
    </xdr:to>
    <xdr:sp macro="" textlink="">
      <xdr:nvSpPr>
        <xdr:cNvPr id="2847" name="Option Button 2846">
          <a:extLst>
            <a:ext uri="{FF2B5EF4-FFF2-40B4-BE49-F238E27FC236}">
              <a16:creationId xmlns:a16="http://schemas.microsoft.com/office/drawing/2014/main" id="{00000000-0008-0000-1000-00001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8" name="Option Button 2847">
          <a:extLst>
            <a:ext uri="{FF2B5EF4-FFF2-40B4-BE49-F238E27FC236}">
              <a16:creationId xmlns:a16="http://schemas.microsoft.com/office/drawing/2014/main" id="{00000000-0008-0000-1000-00002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49" name="Option Button 2848">
          <a:extLst>
            <a:ext uri="{FF2B5EF4-FFF2-40B4-BE49-F238E27FC236}">
              <a16:creationId xmlns:a16="http://schemas.microsoft.com/office/drawing/2014/main" id="{00000000-0008-0000-1000-00002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0" name="Option Button 2849">
          <a:extLst>
            <a:ext uri="{FF2B5EF4-FFF2-40B4-BE49-F238E27FC236}">
              <a16:creationId xmlns:a16="http://schemas.microsoft.com/office/drawing/2014/main" id="{00000000-0008-0000-1000-00002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1" name="Group Box 2850" descr="Group Box 5">
          <a:extLst>
            <a:ext uri="{FF2B5EF4-FFF2-40B4-BE49-F238E27FC236}">
              <a16:creationId xmlns:a16="http://schemas.microsoft.com/office/drawing/2014/main" id="{00000000-0008-0000-1000-00002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590</xdr:row>
      <xdr:rowOff>28440</xdr:rowOff>
    </xdr:from>
    <xdr:to>
      <xdr:col>7</xdr:col>
      <xdr:colOff>-363960</xdr:colOff>
      <xdr:row>591</xdr:row>
      <xdr:rowOff>0</xdr:rowOff>
    </xdr:to>
    <xdr:sp macro="" textlink="">
      <xdr:nvSpPr>
        <xdr:cNvPr id="2852" name="Option Button 2851">
          <a:extLst>
            <a:ext uri="{FF2B5EF4-FFF2-40B4-BE49-F238E27FC236}">
              <a16:creationId xmlns:a16="http://schemas.microsoft.com/office/drawing/2014/main" id="{00000000-0008-0000-1000-00002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3" name="Option Button 2852">
          <a:extLst>
            <a:ext uri="{FF2B5EF4-FFF2-40B4-BE49-F238E27FC236}">
              <a16:creationId xmlns:a16="http://schemas.microsoft.com/office/drawing/2014/main" id="{00000000-0008-0000-1000-00002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4" name="Option Button 2853">
          <a:extLst>
            <a:ext uri="{FF2B5EF4-FFF2-40B4-BE49-F238E27FC236}">
              <a16:creationId xmlns:a16="http://schemas.microsoft.com/office/drawing/2014/main" id="{00000000-0008-0000-1000-00002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5" name="Option Button 2854">
          <a:extLst>
            <a:ext uri="{FF2B5EF4-FFF2-40B4-BE49-F238E27FC236}">
              <a16:creationId xmlns:a16="http://schemas.microsoft.com/office/drawing/2014/main" id="{00000000-0008-0000-1000-00002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6" name="Group Box 2855" descr="Group Box 5">
          <a:extLst>
            <a:ext uri="{FF2B5EF4-FFF2-40B4-BE49-F238E27FC236}">
              <a16:creationId xmlns:a16="http://schemas.microsoft.com/office/drawing/2014/main" id="{00000000-0008-0000-1000-00002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591</xdr:row>
      <xdr:rowOff>28440</xdr:rowOff>
    </xdr:from>
    <xdr:to>
      <xdr:col>7</xdr:col>
      <xdr:colOff>-363960</xdr:colOff>
      <xdr:row>592</xdr:row>
      <xdr:rowOff>0</xdr:rowOff>
    </xdr:to>
    <xdr:sp macro="" textlink="">
      <xdr:nvSpPr>
        <xdr:cNvPr id="2857" name="Option Button 2856">
          <a:extLst>
            <a:ext uri="{FF2B5EF4-FFF2-40B4-BE49-F238E27FC236}">
              <a16:creationId xmlns:a16="http://schemas.microsoft.com/office/drawing/2014/main" id="{00000000-0008-0000-1000-00002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8" name="Option Button 2857">
          <a:extLst>
            <a:ext uri="{FF2B5EF4-FFF2-40B4-BE49-F238E27FC236}">
              <a16:creationId xmlns:a16="http://schemas.microsoft.com/office/drawing/2014/main" id="{00000000-0008-0000-1000-00002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59" name="Option Button 2858">
          <a:extLst>
            <a:ext uri="{FF2B5EF4-FFF2-40B4-BE49-F238E27FC236}">
              <a16:creationId xmlns:a16="http://schemas.microsoft.com/office/drawing/2014/main" id="{00000000-0008-0000-1000-00002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0" name="Option Button 2859">
          <a:extLst>
            <a:ext uri="{FF2B5EF4-FFF2-40B4-BE49-F238E27FC236}">
              <a16:creationId xmlns:a16="http://schemas.microsoft.com/office/drawing/2014/main" id="{00000000-0008-0000-1000-00002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1" name="Group Box 2860" descr="Group Box 5">
          <a:extLst>
            <a:ext uri="{FF2B5EF4-FFF2-40B4-BE49-F238E27FC236}">
              <a16:creationId xmlns:a16="http://schemas.microsoft.com/office/drawing/2014/main" id="{00000000-0008-0000-1000-00002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592</xdr:row>
      <xdr:rowOff>28440</xdr:rowOff>
    </xdr:from>
    <xdr:to>
      <xdr:col>7</xdr:col>
      <xdr:colOff>-363960</xdr:colOff>
      <xdr:row>593</xdr:row>
      <xdr:rowOff>0</xdr:rowOff>
    </xdr:to>
    <xdr:sp macro="" textlink="">
      <xdr:nvSpPr>
        <xdr:cNvPr id="2862" name="Option Button 2861">
          <a:extLst>
            <a:ext uri="{FF2B5EF4-FFF2-40B4-BE49-F238E27FC236}">
              <a16:creationId xmlns:a16="http://schemas.microsoft.com/office/drawing/2014/main" id="{00000000-0008-0000-1000-00002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3" name="Option Button 2862">
          <a:extLst>
            <a:ext uri="{FF2B5EF4-FFF2-40B4-BE49-F238E27FC236}">
              <a16:creationId xmlns:a16="http://schemas.microsoft.com/office/drawing/2014/main" id="{00000000-0008-0000-1000-00002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4" name="Option Button 2863">
          <a:extLst>
            <a:ext uri="{FF2B5EF4-FFF2-40B4-BE49-F238E27FC236}">
              <a16:creationId xmlns:a16="http://schemas.microsoft.com/office/drawing/2014/main" id="{00000000-0008-0000-1000-00003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5" name="Option Button 2864">
          <a:extLst>
            <a:ext uri="{FF2B5EF4-FFF2-40B4-BE49-F238E27FC236}">
              <a16:creationId xmlns:a16="http://schemas.microsoft.com/office/drawing/2014/main" id="{00000000-0008-0000-1000-00003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6" name="Group Box 2865" descr="Group Box 5">
          <a:extLst>
            <a:ext uri="{FF2B5EF4-FFF2-40B4-BE49-F238E27FC236}">
              <a16:creationId xmlns:a16="http://schemas.microsoft.com/office/drawing/2014/main" id="{00000000-0008-0000-1000-00003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593</xdr:row>
      <xdr:rowOff>28440</xdr:rowOff>
    </xdr:from>
    <xdr:to>
      <xdr:col>7</xdr:col>
      <xdr:colOff>-363960</xdr:colOff>
      <xdr:row>594</xdr:row>
      <xdr:rowOff>0</xdr:rowOff>
    </xdr:to>
    <xdr:sp macro="" textlink="">
      <xdr:nvSpPr>
        <xdr:cNvPr id="2867" name="Option Button 2866">
          <a:extLst>
            <a:ext uri="{FF2B5EF4-FFF2-40B4-BE49-F238E27FC236}">
              <a16:creationId xmlns:a16="http://schemas.microsoft.com/office/drawing/2014/main" id="{00000000-0008-0000-1000-00003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8" name="Option Button 2867">
          <a:extLst>
            <a:ext uri="{FF2B5EF4-FFF2-40B4-BE49-F238E27FC236}">
              <a16:creationId xmlns:a16="http://schemas.microsoft.com/office/drawing/2014/main" id="{00000000-0008-0000-1000-00003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69" name="Option Button 2868">
          <a:extLst>
            <a:ext uri="{FF2B5EF4-FFF2-40B4-BE49-F238E27FC236}">
              <a16:creationId xmlns:a16="http://schemas.microsoft.com/office/drawing/2014/main" id="{00000000-0008-0000-1000-00003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0" name="Option Button 2869">
          <a:extLst>
            <a:ext uri="{FF2B5EF4-FFF2-40B4-BE49-F238E27FC236}">
              <a16:creationId xmlns:a16="http://schemas.microsoft.com/office/drawing/2014/main" id="{00000000-0008-0000-1000-00003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1" name="Group Box 2870" descr="Group Box 5">
          <a:extLst>
            <a:ext uri="{FF2B5EF4-FFF2-40B4-BE49-F238E27FC236}">
              <a16:creationId xmlns:a16="http://schemas.microsoft.com/office/drawing/2014/main" id="{00000000-0008-0000-1000-00003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594</xdr:row>
      <xdr:rowOff>28440</xdr:rowOff>
    </xdr:from>
    <xdr:to>
      <xdr:col>7</xdr:col>
      <xdr:colOff>-363960</xdr:colOff>
      <xdr:row>595</xdr:row>
      <xdr:rowOff>0</xdr:rowOff>
    </xdr:to>
    <xdr:sp macro="" textlink="">
      <xdr:nvSpPr>
        <xdr:cNvPr id="2872" name="Option Button 2871">
          <a:extLst>
            <a:ext uri="{FF2B5EF4-FFF2-40B4-BE49-F238E27FC236}">
              <a16:creationId xmlns:a16="http://schemas.microsoft.com/office/drawing/2014/main" id="{00000000-0008-0000-1000-00003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3" name="Option Button 2872">
          <a:extLst>
            <a:ext uri="{FF2B5EF4-FFF2-40B4-BE49-F238E27FC236}">
              <a16:creationId xmlns:a16="http://schemas.microsoft.com/office/drawing/2014/main" id="{00000000-0008-0000-1000-00003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4" name="Option Button 2873">
          <a:extLst>
            <a:ext uri="{FF2B5EF4-FFF2-40B4-BE49-F238E27FC236}">
              <a16:creationId xmlns:a16="http://schemas.microsoft.com/office/drawing/2014/main" id="{00000000-0008-0000-1000-00003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5" name="Option Button 2874">
          <a:extLst>
            <a:ext uri="{FF2B5EF4-FFF2-40B4-BE49-F238E27FC236}">
              <a16:creationId xmlns:a16="http://schemas.microsoft.com/office/drawing/2014/main" id="{00000000-0008-0000-1000-00003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6" name="Group Box 2875" descr="Group Box 5">
          <a:extLst>
            <a:ext uri="{FF2B5EF4-FFF2-40B4-BE49-F238E27FC236}">
              <a16:creationId xmlns:a16="http://schemas.microsoft.com/office/drawing/2014/main" id="{00000000-0008-0000-1000-00003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595</xdr:row>
      <xdr:rowOff>28440</xdr:rowOff>
    </xdr:from>
    <xdr:to>
      <xdr:col>7</xdr:col>
      <xdr:colOff>-363960</xdr:colOff>
      <xdr:row>596</xdr:row>
      <xdr:rowOff>0</xdr:rowOff>
    </xdr:to>
    <xdr:sp macro="" textlink="">
      <xdr:nvSpPr>
        <xdr:cNvPr id="2877" name="Option Button 2876">
          <a:extLst>
            <a:ext uri="{FF2B5EF4-FFF2-40B4-BE49-F238E27FC236}">
              <a16:creationId xmlns:a16="http://schemas.microsoft.com/office/drawing/2014/main" id="{00000000-0008-0000-1000-00003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8" name="Option Button 2877">
          <a:extLst>
            <a:ext uri="{FF2B5EF4-FFF2-40B4-BE49-F238E27FC236}">
              <a16:creationId xmlns:a16="http://schemas.microsoft.com/office/drawing/2014/main" id="{00000000-0008-0000-1000-00003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79" name="Option Button 2878">
          <a:extLst>
            <a:ext uri="{FF2B5EF4-FFF2-40B4-BE49-F238E27FC236}">
              <a16:creationId xmlns:a16="http://schemas.microsoft.com/office/drawing/2014/main" id="{00000000-0008-0000-1000-00003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0" name="Option Button 2879">
          <a:extLst>
            <a:ext uri="{FF2B5EF4-FFF2-40B4-BE49-F238E27FC236}">
              <a16:creationId xmlns:a16="http://schemas.microsoft.com/office/drawing/2014/main" id="{00000000-0008-0000-1000-00004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1" name="Group Box 2880" descr="Group Box 5">
          <a:extLst>
            <a:ext uri="{FF2B5EF4-FFF2-40B4-BE49-F238E27FC236}">
              <a16:creationId xmlns:a16="http://schemas.microsoft.com/office/drawing/2014/main" id="{00000000-0008-0000-1000-00004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596</xdr:row>
      <xdr:rowOff>28440</xdr:rowOff>
    </xdr:from>
    <xdr:to>
      <xdr:col>7</xdr:col>
      <xdr:colOff>-363960</xdr:colOff>
      <xdr:row>597</xdr:row>
      <xdr:rowOff>0</xdr:rowOff>
    </xdr:to>
    <xdr:sp macro="" textlink="">
      <xdr:nvSpPr>
        <xdr:cNvPr id="2882" name="Option Button 2881">
          <a:extLst>
            <a:ext uri="{FF2B5EF4-FFF2-40B4-BE49-F238E27FC236}">
              <a16:creationId xmlns:a16="http://schemas.microsoft.com/office/drawing/2014/main" id="{00000000-0008-0000-1000-00004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3" name="Option Button 2882">
          <a:extLst>
            <a:ext uri="{FF2B5EF4-FFF2-40B4-BE49-F238E27FC236}">
              <a16:creationId xmlns:a16="http://schemas.microsoft.com/office/drawing/2014/main" id="{00000000-0008-0000-1000-00004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4" name="Option Button 2883">
          <a:extLst>
            <a:ext uri="{FF2B5EF4-FFF2-40B4-BE49-F238E27FC236}">
              <a16:creationId xmlns:a16="http://schemas.microsoft.com/office/drawing/2014/main" id="{00000000-0008-0000-1000-00004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5" name="Option Button 2884">
          <a:extLst>
            <a:ext uri="{FF2B5EF4-FFF2-40B4-BE49-F238E27FC236}">
              <a16:creationId xmlns:a16="http://schemas.microsoft.com/office/drawing/2014/main" id="{00000000-0008-0000-1000-00004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6" name="Group Box 2885" descr="Group Box 5">
          <a:extLst>
            <a:ext uri="{FF2B5EF4-FFF2-40B4-BE49-F238E27FC236}">
              <a16:creationId xmlns:a16="http://schemas.microsoft.com/office/drawing/2014/main" id="{00000000-0008-0000-1000-00004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597</xdr:row>
      <xdr:rowOff>28440</xdr:rowOff>
    </xdr:from>
    <xdr:to>
      <xdr:col>7</xdr:col>
      <xdr:colOff>-363960</xdr:colOff>
      <xdr:row>598</xdr:row>
      <xdr:rowOff>0</xdr:rowOff>
    </xdr:to>
    <xdr:sp macro="" textlink="">
      <xdr:nvSpPr>
        <xdr:cNvPr id="2887" name="Option Button 2886">
          <a:extLst>
            <a:ext uri="{FF2B5EF4-FFF2-40B4-BE49-F238E27FC236}">
              <a16:creationId xmlns:a16="http://schemas.microsoft.com/office/drawing/2014/main" id="{00000000-0008-0000-1000-00004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8" name="Option Button 2887">
          <a:extLst>
            <a:ext uri="{FF2B5EF4-FFF2-40B4-BE49-F238E27FC236}">
              <a16:creationId xmlns:a16="http://schemas.microsoft.com/office/drawing/2014/main" id="{00000000-0008-0000-1000-00004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89" name="Option Button 2888">
          <a:extLst>
            <a:ext uri="{FF2B5EF4-FFF2-40B4-BE49-F238E27FC236}">
              <a16:creationId xmlns:a16="http://schemas.microsoft.com/office/drawing/2014/main" id="{00000000-0008-0000-1000-00004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0" name="Option Button 2889">
          <a:extLst>
            <a:ext uri="{FF2B5EF4-FFF2-40B4-BE49-F238E27FC236}">
              <a16:creationId xmlns:a16="http://schemas.microsoft.com/office/drawing/2014/main" id="{00000000-0008-0000-1000-00004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1" name="Group Box 2890" descr="Group Box 5">
          <a:extLst>
            <a:ext uri="{FF2B5EF4-FFF2-40B4-BE49-F238E27FC236}">
              <a16:creationId xmlns:a16="http://schemas.microsoft.com/office/drawing/2014/main" id="{00000000-0008-0000-1000-00004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598</xdr:row>
      <xdr:rowOff>28440</xdr:rowOff>
    </xdr:from>
    <xdr:to>
      <xdr:col>7</xdr:col>
      <xdr:colOff>-363960</xdr:colOff>
      <xdr:row>599</xdr:row>
      <xdr:rowOff>0</xdr:rowOff>
    </xdr:to>
    <xdr:sp macro="" textlink="">
      <xdr:nvSpPr>
        <xdr:cNvPr id="2892" name="Option Button 2891">
          <a:extLst>
            <a:ext uri="{FF2B5EF4-FFF2-40B4-BE49-F238E27FC236}">
              <a16:creationId xmlns:a16="http://schemas.microsoft.com/office/drawing/2014/main" id="{00000000-0008-0000-1000-00004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3" name="Option Button 2892">
          <a:extLst>
            <a:ext uri="{FF2B5EF4-FFF2-40B4-BE49-F238E27FC236}">
              <a16:creationId xmlns:a16="http://schemas.microsoft.com/office/drawing/2014/main" id="{00000000-0008-0000-1000-00004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4" name="Option Button 2893">
          <a:extLst>
            <a:ext uri="{FF2B5EF4-FFF2-40B4-BE49-F238E27FC236}">
              <a16:creationId xmlns:a16="http://schemas.microsoft.com/office/drawing/2014/main" id="{00000000-0008-0000-1000-00004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5" name="Option Button 2894">
          <a:extLst>
            <a:ext uri="{FF2B5EF4-FFF2-40B4-BE49-F238E27FC236}">
              <a16:creationId xmlns:a16="http://schemas.microsoft.com/office/drawing/2014/main" id="{00000000-0008-0000-1000-00004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6" name="Group Box 2895" descr="Group Box 5">
          <a:extLst>
            <a:ext uri="{FF2B5EF4-FFF2-40B4-BE49-F238E27FC236}">
              <a16:creationId xmlns:a16="http://schemas.microsoft.com/office/drawing/2014/main" id="{00000000-0008-0000-1000-00005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599</xdr:row>
      <xdr:rowOff>28440</xdr:rowOff>
    </xdr:from>
    <xdr:to>
      <xdr:col>7</xdr:col>
      <xdr:colOff>-363960</xdr:colOff>
      <xdr:row>600</xdr:row>
      <xdr:rowOff>0</xdr:rowOff>
    </xdr:to>
    <xdr:sp macro="" textlink="">
      <xdr:nvSpPr>
        <xdr:cNvPr id="2897" name="Option Button 2896">
          <a:extLst>
            <a:ext uri="{FF2B5EF4-FFF2-40B4-BE49-F238E27FC236}">
              <a16:creationId xmlns:a16="http://schemas.microsoft.com/office/drawing/2014/main" id="{00000000-0008-0000-1000-00005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8" name="Option Button 2897">
          <a:extLst>
            <a:ext uri="{FF2B5EF4-FFF2-40B4-BE49-F238E27FC236}">
              <a16:creationId xmlns:a16="http://schemas.microsoft.com/office/drawing/2014/main" id="{00000000-0008-0000-1000-00005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899" name="Option Button 2898">
          <a:extLst>
            <a:ext uri="{FF2B5EF4-FFF2-40B4-BE49-F238E27FC236}">
              <a16:creationId xmlns:a16="http://schemas.microsoft.com/office/drawing/2014/main" id="{00000000-0008-0000-1000-00005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0" name="Option Button 2899">
          <a:extLst>
            <a:ext uri="{FF2B5EF4-FFF2-40B4-BE49-F238E27FC236}">
              <a16:creationId xmlns:a16="http://schemas.microsoft.com/office/drawing/2014/main" id="{00000000-0008-0000-1000-00005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1" name="Group Box 2900" descr="Group Box 5">
          <a:extLst>
            <a:ext uri="{FF2B5EF4-FFF2-40B4-BE49-F238E27FC236}">
              <a16:creationId xmlns:a16="http://schemas.microsoft.com/office/drawing/2014/main" id="{00000000-0008-0000-1000-00005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xdr:row>
      <xdr:rowOff>28440</xdr:rowOff>
    </xdr:from>
    <xdr:to>
      <xdr:col>7</xdr:col>
      <xdr:colOff>-363960</xdr:colOff>
      <xdr:row>2</xdr:row>
      <xdr:rowOff>0</xdr:rowOff>
    </xdr:to>
    <xdr:sp macro="" textlink="">
      <xdr:nvSpPr>
        <xdr:cNvPr id="2902" name="Option Button 2901">
          <a:extLst>
            <a:ext uri="{FF2B5EF4-FFF2-40B4-BE49-F238E27FC236}">
              <a16:creationId xmlns:a16="http://schemas.microsoft.com/office/drawing/2014/main" id="{00000000-0008-0000-1000-00005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3" name="Option Button 2902">
          <a:extLst>
            <a:ext uri="{FF2B5EF4-FFF2-40B4-BE49-F238E27FC236}">
              <a16:creationId xmlns:a16="http://schemas.microsoft.com/office/drawing/2014/main" id="{00000000-0008-0000-1000-00005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4" name="Option Button 2903">
          <a:extLst>
            <a:ext uri="{FF2B5EF4-FFF2-40B4-BE49-F238E27FC236}">
              <a16:creationId xmlns:a16="http://schemas.microsoft.com/office/drawing/2014/main" id="{00000000-0008-0000-1000-00005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5" name="Option Button 2904">
          <a:extLst>
            <a:ext uri="{FF2B5EF4-FFF2-40B4-BE49-F238E27FC236}">
              <a16:creationId xmlns:a16="http://schemas.microsoft.com/office/drawing/2014/main" id="{00000000-0008-0000-1000-00005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6" name="Group Box 2905" descr="Group Box 5">
          <a:extLst>
            <a:ext uri="{FF2B5EF4-FFF2-40B4-BE49-F238E27FC236}">
              <a16:creationId xmlns:a16="http://schemas.microsoft.com/office/drawing/2014/main" id="{00000000-0008-0000-1000-00005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2</xdr:row>
      <xdr:rowOff>28440</xdr:rowOff>
    </xdr:from>
    <xdr:to>
      <xdr:col>7</xdr:col>
      <xdr:colOff>-363960</xdr:colOff>
      <xdr:row>3</xdr:row>
      <xdr:rowOff>0</xdr:rowOff>
    </xdr:to>
    <xdr:sp macro="" textlink="">
      <xdr:nvSpPr>
        <xdr:cNvPr id="2907" name="Option Button 2906">
          <a:extLst>
            <a:ext uri="{FF2B5EF4-FFF2-40B4-BE49-F238E27FC236}">
              <a16:creationId xmlns:a16="http://schemas.microsoft.com/office/drawing/2014/main" id="{00000000-0008-0000-1000-00005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8" name="Option Button 2907">
          <a:extLst>
            <a:ext uri="{FF2B5EF4-FFF2-40B4-BE49-F238E27FC236}">
              <a16:creationId xmlns:a16="http://schemas.microsoft.com/office/drawing/2014/main" id="{00000000-0008-0000-1000-00005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09" name="Option Button 2908">
          <a:extLst>
            <a:ext uri="{FF2B5EF4-FFF2-40B4-BE49-F238E27FC236}">
              <a16:creationId xmlns:a16="http://schemas.microsoft.com/office/drawing/2014/main" id="{00000000-0008-0000-1000-00005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0" name="Option Button 2909">
          <a:extLst>
            <a:ext uri="{FF2B5EF4-FFF2-40B4-BE49-F238E27FC236}">
              <a16:creationId xmlns:a16="http://schemas.microsoft.com/office/drawing/2014/main" id="{00000000-0008-0000-1000-00005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1" name="Group Box 2910" descr="Group Box 5">
          <a:extLst>
            <a:ext uri="{FF2B5EF4-FFF2-40B4-BE49-F238E27FC236}">
              <a16:creationId xmlns:a16="http://schemas.microsoft.com/office/drawing/2014/main" id="{00000000-0008-0000-1000-00005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3</xdr:row>
      <xdr:rowOff>28440</xdr:rowOff>
    </xdr:from>
    <xdr:to>
      <xdr:col>7</xdr:col>
      <xdr:colOff>-363960</xdr:colOff>
      <xdr:row>4</xdr:row>
      <xdr:rowOff>0</xdr:rowOff>
    </xdr:to>
    <xdr:sp macro="" textlink="">
      <xdr:nvSpPr>
        <xdr:cNvPr id="2912" name="Option Button 2911">
          <a:extLst>
            <a:ext uri="{FF2B5EF4-FFF2-40B4-BE49-F238E27FC236}">
              <a16:creationId xmlns:a16="http://schemas.microsoft.com/office/drawing/2014/main" id="{00000000-0008-0000-1000-00006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3" name="Option Button 2912">
          <a:extLst>
            <a:ext uri="{FF2B5EF4-FFF2-40B4-BE49-F238E27FC236}">
              <a16:creationId xmlns:a16="http://schemas.microsoft.com/office/drawing/2014/main" id="{00000000-0008-0000-1000-00006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4" name="Option Button 2913">
          <a:extLst>
            <a:ext uri="{FF2B5EF4-FFF2-40B4-BE49-F238E27FC236}">
              <a16:creationId xmlns:a16="http://schemas.microsoft.com/office/drawing/2014/main" id="{00000000-0008-0000-1000-00006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5" name="Option Button 2914">
          <a:extLst>
            <a:ext uri="{FF2B5EF4-FFF2-40B4-BE49-F238E27FC236}">
              <a16:creationId xmlns:a16="http://schemas.microsoft.com/office/drawing/2014/main" id="{00000000-0008-0000-1000-00006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6" name="Group Box 2915" descr="Group Box 5">
          <a:extLst>
            <a:ext uri="{FF2B5EF4-FFF2-40B4-BE49-F238E27FC236}">
              <a16:creationId xmlns:a16="http://schemas.microsoft.com/office/drawing/2014/main" id="{00000000-0008-0000-1000-00006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4</xdr:row>
      <xdr:rowOff>28440</xdr:rowOff>
    </xdr:from>
    <xdr:to>
      <xdr:col>7</xdr:col>
      <xdr:colOff>-363960</xdr:colOff>
      <xdr:row>5</xdr:row>
      <xdr:rowOff>0</xdr:rowOff>
    </xdr:to>
    <xdr:sp macro="" textlink="">
      <xdr:nvSpPr>
        <xdr:cNvPr id="2917" name="Option Button 2916">
          <a:extLst>
            <a:ext uri="{FF2B5EF4-FFF2-40B4-BE49-F238E27FC236}">
              <a16:creationId xmlns:a16="http://schemas.microsoft.com/office/drawing/2014/main" id="{00000000-0008-0000-1000-00006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8" name="Option Button 2917">
          <a:extLst>
            <a:ext uri="{FF2B5EF4-FFF2-40B4-BE49-F238E27FC236}">
              <a16:creationId xmlns:a16="http://schemas.microsoft.com/office/drawing/2014/main" id="{00000000-0008-0000-1000-00006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19" name="Option Button 2918">
          <a:extLst>
            <a:ext uri="{FF2B5EF4-FFF2-40B4-BE49-F238E27FC236}">
              <a16:creationId xmlns:a16="http://schemas.microsoft.com/office/drawing/2014/main" id="{00000000-0008-0000-1000-00006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0" name="Option Button 2919">
          <a:extLst>
            <a:ext uri="{FF2B5EF4-FFF2-40B4-BE49-F238E27FC236}">
              <a16:creationId xmlns:a16="http://schemas.microsoft.com/office/drawing/2014/main" id="{00000000-0008-0000-1000-00006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1" name="Group Box 2920" descr="Group Box 5">
          <a:extLst>
            <a:ext uri="{FF2B5EF4-FFF2-40B4-BE49-F238E27FC236}">
              <a16:creationId xmlns:a16="http://schemas.microsoft.com/office/drawing/2014/main" id="{00000000-0008-0000-1000-00006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5</xdr:row>
      <xdr:rowOff>28440</xdr:rowOff>
    </xdr:from>
    <xdr:to>
      <xdr:col>7</xdr:col>
      <xdr:colOff>-363960</xdr:colOff>
      <xdr:row>6</xdr:row>
      <xdr:rowOff>0</xdr:rowOff>
    </xdr:to>
    <xdr:sp macro="" textlink="">
      <xdr:nvSpPr>
        <xdr:cNvPr id="2922" name="Option Button 2921">
          <a:extLst>
            <a:ext uri="{FF2B5EF4-FFF2-40B4-BE49-F238E27FC236}">
              <a16:creationId xmlns:a16="http://schemas.microsoft.com/office/drawing/2014/main" id="{00000000-0008-0000-1000-00006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3" name="Option Button 2922">
          <a:extLst>
            <a:ext uri="{FF2B5EF4-FFF2-40B4-BE49-F238E27FC236}">
              <a16:creationId xmlns:a16="http://schemas.microsoft.com/office/drawing/2014/main" id="{00000000-0008-0000-1000-00006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4" name="Option Button 2923">
          <a:extLst>
            <a:ext uri="{FF2B5EF4-FFF2-40B4-BE49-F238E27FC236}">
              <a16:creationId xmlns:a16="http://schemas.microsoft.com/office/drawing/2014/main" id="{00000000-0008-0000-1000-00006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5" name="Option Button 2924">
          <a:extLst>
            <a:ext uri="{FF2B5EF4-FFF2-40B4-BE49-F238E27FC236}">
              <a16:creationId xmlns:a16="http://schemas.microsoft.com/office/drawing/2014/main" id="{00000000-0008-0000-1000-00006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6" name="Group Box 2925" descr="Group Box 5">
          <a:extLst>
            <a:ext uri="{FF2B5EF4-FFF2-40B4-BE49-F238E27FC236}">
              <a16:creationId xmlns:a16="http://schemas.microsoft.com/office/drawing/2014/main" id="{00000000-0008-0000-1000-00006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xdr:row>
      <xdr:rowOff>28440</xdr:rowOff>
    </xdr:from>
    <xdr:to>
      <xdr:col>7</xdr:col>
      <xdr:colOff>-363960</xdr:colOff>
      <xdr:row>7</xdr:row>
      <xdr:rowOff>0</xdr:rowOff>
    </xdr:to>
    <xdr:sp macro="" textlink="">
      <xdr:nvSpPr>
        <xdr:cNvPr id="2927" name="Option Button 2926">
          <a:extLst>
            <a:ext uri="{FF2B5EF4-FFF2-40B4-BE49-F238E27FC236}">
              <a16:creationId xmlns:a16="http://schemas.microsoft.com/office/drawing/2014/main" id="{00000000-0008-0000-1000-00006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8" name="Option Button 2927">
          <a:extLst>
            <a:ext uri="{FF2B5EF4-FFF2-40B4-BE49-F238E27FC236}">
              <a16:creationId xmlns:a16="http://schemas.microsoft.com/office/drawing/2014/main" id="{00000000-0008-0000-1000-00007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29" name="Option Button 2928">
          <a:extLst>
            <a:ext uri="{FF2B5EF4-FFF2-40B4-BE49-F238E27FC236}">
              <a16:creationId xmlns:a16="http://schemas.microsoft.com/office/drawing/2014/main" id="{00000000-0008-0000-1000-00007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0" name="Option Button 2929">
          <a:extLst>
            <a:ext uri="{FF2B5EF4-FFF2-40B4-BE49-F238E27FC236}">
              <a16:creationId xmlns:a16="http://schemas.microsoft.com/office/drawing/2014/main" id="{00000000-0008-0000-1000-00007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1" name="Group Box 2930" descr="Group Box 5">
          <a:extLst>
            <a:ext uri="{FF2B5EF4-FFF2-40B4-BE49-F238E27FC236}">
              <a16:creationId xmlns:a16="http://schemas.microsoft.com/office/drawing/2014/main" id="{00000000-0008-0000-1000-00007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7</xdr:row>
      <xdr:rowOff>28440</xdr:rowOff>
    </xdr:from>
    <xdr:to>
      <xdr:col>7</xdr:col>
      <xdr:colOff>-363960</xdr:colOff>
      <xdr:row>8</xdr:row>
      <xdr:rowOff>0</xdr:rowOff>
    </xdr:to>
    <xdr:sp macro="" textlink="">
      <xdr:nvSpPr>
        <xdr:cNvPr id="2932" name="Option Button 2931">
          <a:extLst>
            <a:ext uri="{FF2B5EF4-FFF2-40B4-BE49-F238E27FC236}">
              <a16:creationId xmlns:a16="http://schemas.microsoft.com/office/drawing/2014/main" id="{00000000-0008-0000-1000-00007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3" name="Option Button 2932">
          <a:extLst>
            <a:ext uri="{FF2B5EF4-FFF2-40B4-BE49-F238E27FC236}">
              <a16:creationId xmlns:a16="http://schemas.microsoft.com/office/drawing/2014/main" id="{00000000-0008-0000-1000-00007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4" name="Option Button 2933">
          <a:extLst>
            <a:ext uri="{FF2B5EF4-FFF2-40B4-BE49-F238E27FC236}">
              <a16:creationId xmlns:a16="http://schemas.microsoft.com/office/drawing/2014/main" id="{00000000-0008-0000-1000-00007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5" name="Option Button 2934">
          <a:extLst>
            <a:ext uri="{FF2B5EF4-FFF2-40B4-BE49-F238E27FC236}">
              <a16:creationId xmlns:a16="http://schemas.microsoft.com/office/drawing/2014/main" id="{00000000-0008-0000-1000-00007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6" name="Group Box 2935" descr="Group Box 5">
          <a:extLst>
            <a:ext uri="{FF2B5EF4-FFF2-40B4-BE49-F238E27FC236}">
              <a16:creationId xmlns:a16="http://schemas.microsoft.com/office/drawing/2014/main" id="{00000000-0008-0000-1000-00007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8</xdr:row>
      <xdr:rowOff>28440</xdr:rowOff>
    </xdr:from>
    <xdr:to>
      <xdr:col>7</xdr:col>
      <xdr:colOff>-363960</xdr:colOff>
      <xdr:row>9</xdr:row>
      <xdr:rowOff>0</xdr:rowOff>
    </xdr:to>
    <xdr:sp macro="" textlink="">
      <xdr:nvSpPr>
        <xdr:cNvPr id="2937" name="Option Button 2936">
          <a:extLst>
            <a:ext uri="{FF2B5EF4-FFF2-40B4-BE49-F238E27FC236}">
              <a16:creationId xmlns:a16="http://schemas.microsoft.com/office/drawing/2014/main" id="{00000000-0008-0000-1000-00007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8" name="Option Button 2937">
          <a:extLst>
            <a:ext uri="{FF2B5EF4-FFF2-40B4-BE49-F238E27FC236}">
              <a16:creationId xmlns:a16="http://schemas.microsoft.com/office/drawing/2014/main" id="{00000000-0008-0000-1000-00007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39" name="Option Button 2938">
          <a:extLst>
            <a:ext uri="{FF2B5EF4-FFF2-40B4-BE49-F238E27FC236}">
              <a16:creationId xmlns:a16="http://schemas.microsoft.com/office/drawing/2014/main" id="{00000000-0008-0000-1000-00007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0" name="Option Button 2939">
          <a:extLst>
            <a:ext uri="{FF2B5EF4-FFF2-40B4-BE49-F238E27FC236}">
              <a16:creationId xmlns:a16="http://schemas.microsoft.com/office/drawing/2014/main" id="{00000000-0008-0000-1000-00007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1" name="Group Box 2940" descr="Group Box 5">
          <a:extLst>
            <a:ext uri="{FF2B5EF4-FFF2-40B4-BE49-F238E27FC236}">
              <a16:creationId xmlns:a16="http://schemas.microsoft.com/office/drawing/2014/main" id="{00000000-0008-0000-1000-00007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9</xdr:row>
      <xdr:rowOff>28440</xdr:rowOff>
    </xdr:from>
    <xdr:to>
      <xdr:col>7</xdr:col>
      <xdr:colOff>-363960</xdr:colOff>
      <xdr:row>10</xdr:row>
      <xdr:rowOff>0</xdr:rowOff>
    </xdr:to>
    <xdr:sp macro="" textlink="">
      <xdr:nvSpPr>
        <xdr:cNvPr id="2942" name="Option Button 2941">
          <a:extLst>
            <a:ext uri="{FF2B5EF4-FFF2-40B4-BE49-F238E27FC236}">
              <a16:creationId xmlns:a16="http://schemas.microsoft.com/office/drawing/2014/main" id="{00000000-0008-0000-1000-00007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3" name="Option Button 2942">
          <a:extLst>
            <a:ext uri="{FF2B5EF4-FFF2-40B4-BE49-F238E27FC236}">
              <a16:creationId xmlns:a16="http://schemas.microsoft.com/office/drawing/2014/main" id="{00000000-0008-0000-1000-00007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4" name="Option Button 2943">
          <a:extLst>
            <a:ext uri="{FF2B5EF4-FFF2-40B4-BE49-F238E27FC236}">
              <a16:creationId xmlns:a16="http://schemas.microsoft.com/office/drawing/2014/main" id="{00000000-0008-0000-1000-00008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5" name="Option Button 2944">
          <a:extLst>
            <a:ext uri="{FF2B5EF4-FFF2-40B4-BE49-F238E27FC236}">
              <a16:creationId xmlns:a16="http://schemas.microsoft.com/office/drawing/2014/main" id="{00000000-0008-0000-1000-00008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6" name="Group Box 2945" descr="Group Box 5">
          <a:extLst>
            <a:ext uri="{FF2B5EF4-FFF2-40B4-BE49-F238E27FC236}">
              <a16:creationId xmlns:a16="http://schemas.microsoft.com/office/drawing/2014/main" id="{00000000-0008-0000-1000-00008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10</xdr:row>
      <xdr:rowOff>28440</xdr:rowOff>
    </xdr:from>
    <xdr:to>
      <xdr:col>7</xdr:col>
      <xdr:colOff>-363960</xdr:colOff>
      <xdr:row>11</xdr:row>
      <xdr:rowOff>0</xdr:rowOff>
    </xdr:to>
    <xdr:sp macro="" textlink="">
      <xdr:nvSpPr>
        <xdr:cNvPr id="2947" name="Option Button 2946">
          <a:extLst>
            <a:ext uri="{FF2B5EF4-FFF2-40B4-BE49-F238E27FC236}">
              <a16:creationId xmlns:a16="http://schemas.microsoft.com/office/drawing/2014/main" id="{00000000-0008-0000-1000-00008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8" name="Option Button 2947">
          <a:extLst>
            <a:ext uri="{FF2B5EF4-FFF2-40B4-BE49-F238E27FC236}">
              <a16:creationId xmlns:a16="http://schemas.microsoft.com/office/drawing/2014/main" id="{00000000-0008-0000-1000-00008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49" name="Option Button 2948">
          <a:extLst>
            <a:ext uri="{FF2B5EF4-FFF2-40B4-BE49-F238E27FC236}">
              <a16:creationId xmlns:a16="http://schemas.microsoft.com/office/drawing/2014/main" id="{00000000-0008-0000-1000-00008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0" name="Option Button 2949">
          <a:extLst>
            <a:ext uri="{FF2B5EF4-FFF2-40B4-BE49-F238E27FC236}">
              <a16:creationId xmlns:a16="http://schemas.microsoft.com/office/drawing/2014/main" id="{00000000-0008-0000-1000-00008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1" name="Group Box 2950" descr="Group Box 5">
          <a:extLst>
            <a:ext uri="{FF2B5EF4-FFF2-40B4-BE49-F238E27FC236}">
              <a16:creationId xmlns:a16="http://schemas.microsoft.com/office/drawing/2014/main" id="{00000000-0008-0000-1000-00008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11</xdr:row>
      <xdr:rowOff>28440</xdr:rowOff>
    </xdr:from>
    <xdr:to>
      <xdr:col>7</xdr:col>
      <xdr:colOff>-363960</xdr:colOff>
      <xdr:row>12</xdr:row>
      <xdr:rowOff>0</xdr:rowOff>
    </xdr:to>
    <xdr:sp macro="" textlink="">
      <xdr:nvSpPr>
        <xdr:cNvPr id="2952" name="Option Button 2951">
          <a:extLst>
            <a:ext uri="{FF2B5EF4-FFF2-40B4-BE49-F238E27FC236}">
              <a16:creationId xmlns:a16="http://schemas.microsoft.com/office/drawing/2014/main" id="{00000000-0008-0000-1000-00008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3" name="Option Button 2952">
          <a:extLst>
            <a:ext uri="{FF2B5EF4-FFF2-40B4-BE49-F238E27FC236}">
              <a16:creationId xmlns:a16="http://schemas.microsoft.com/office/drawing/2014/main" id="{00000000-0008-0000-1000-00008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4" name="Option Button 2953">
          <a:extLst>
            <a:ext uri="{FF2B5EF4-FFF2-40B4-BE49-F238E27FC236}">
              <a16:creationId xmlns:a16="http://schemas.microsoft.com/office/drawing/2014/main" id="{00000000-0008-0000-1000-00008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5" name="Option Button 2954">
          <a:extLst>
            <a:ext uri="{FF2B5EF4-FFF2-40B4-BE49-F238E27FC236}">
              <a16:creationId xmlns:a16="http://schemas.microsoft.com/office/drawing/2014/main" id="{00000000-0008-0000-1000-00008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6" name="Group Box 2955" descr="Group Box 5">
          <a:extLst>
            <a:ext uri="{FF2B5EF4-FFF2-40B4-BE49-F238E27FC236}">
              <a16:creationId xmlns:a16="http://schemas.microsoft.com/office/drawing/2014/main" id="{00000000-0008-0000-1000-00008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12</xdr:row>
      <xdr:rowOff>28440</xdr:rowOff>
    </xdr:from>
    <xdr:to>
      <xdr:col>7</xdr:col>
      <xdr:colOff>-363960</xdr:colOff>
      <xdr:row>13</xdr:row>
      <xdr:rowOff>0</xdr:rowOff>
    </xdr:to>
    <xdr:sp macro="" textlink="">
      <xdr:nvSpPr>
        <xdr:cNvPr id="2957" name="Option Button 2956">
          <a:extLst>
            <a:ext uri="{FF2B5EF4-FFF2-40B4-BE49-F238E27FC236}">
              <a16:creationId xmlns:a16="http://schemas.microsoft.com/office/drawing/2014/main" id="{00000000-0008-0000-1000-00008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8" name="Option Button 2957">
          <a:extLst>
            <a:ext uri="{FF2B5EF4-FFF2-40B4-BE49-F238E27FC236}">
              <a16:creationId xmlns:a16="http://schemas.microsoft.com/office/drawing/2014/main" id="{00000000-0008-0000-1000-00008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59" name="Option Button 2958">
          <a:extLst>
            <a:ext uri="{FF2B5EF4-FFF2-40B4-BE49-F238E27FC236}">
              <a16:creationId xmlns:a16="http://schemas.microsoft.com/office/drawing/2014/main" id="{00000000-0008-0000-1000-00008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0" name="Option Button 2959">
          <a:extLst>
            <a:ext uri="{FF2B5EF4-FFF2-40B4-BE49-F238E27FC236}">
              <a16:creationId xmlns:a16="http://schemas.microsoft.com/office/drawing/2014/main" id="{00000000-0008-0000-1000-00009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1" name="Group Box 2960" descr="Group Box 5">
          <a:extLst>
            <a:ext uri="{FF2B5EF4-FFF2-40B4-BE49-F238E27FC236}">
              <a16:creationId xmlns:a16="http://schemas.microsoft.com/office/drawing/2014/main" id="{00000000-0008-0000-1000-00009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13</xdr:row>
      <xdr:rowOff>28440</xdr:rowOff>
    </xdr:from>
    <xdr:to>
      <xdr:col>7</xdr:col>
      <xdr:colOff>-363960</xdr:colOff>
      <xdr:row>14</xdr:row>
      <xdr:rowOff>0</xdr:rowOff>
    </xdr:to>
    <xdr:sp macro="" textlink="">
      <xdr:nvSpPr>
        <xdr:cNvPr id="2962" name="Option Button 2961">
          <a:extLst>
            <a:ext uri="{FF2B5EF4-FFF2-40B4-BE49-F238E27FC236}">
              <a16:creationId xmlns:a16="http://schemas.microsoft.com/office/drawing/2014/main" id="{00000000-0008-0000-1000-00009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3" name="Option Button 2962">
          <a:extLst>
            <a:ext uri="{FF2B5EF4-FFF2-40B4-BE49-F238E27FC236}">
              <a16:creationId xmlns:a16="http://schemas.microsoft.com/office/drawing/2014/main" id="{00000000-0008-0000-1000-00009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4" name="Option Button 2963">
          <a:extLst>
            <a:ext uri="{FF2B5EF4-FFF2-40B4-BE49-F238E27FC236}">
              <a16:creationId xmlns:a16="http://schemas.microsoft.com/office/drawing/2014/main" id="{00000000-0008-0000-1000-00009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5" name="Option Button 2964">
          <a:extLst>
            <a:ext uri="{FF2B5EF4-FFF2-40B4-BE49-F238E27FC236}">
              <a16:creationId xmlns:a16="http://schemas.microsoft.com/office/drawing/2014/main" id="{00000000-0008-0000-1000-00009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6" name="Group Box 2965" descr="Group Box 5">
          <a:extLst>
            <a:ext uri="{FF2B5EF4-FFF2-40B4-BE49-F238E27FC236}">
              <a16:creationId xmlns:a16="http://schemas.microsoft.com/office/drawing/2014/main" id="{00000000-0008-0000-1000-00009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14</xdr:row>
      <xdr:rowOff>28440</xdr:rowOff>
    </xdr:from>
    <xdr:to>
      <xdr:col>7</xdr:col>
      <xdr:colOff>-363960</xdr:colOff>
      <xdr:row>15</xdr:row>
      <xdr:rowOff>0</xdr:rowOff>
    </xdr:to>
    <xdr:sp macro="" textlink="">
      <xdr:nvSpPr>
        <xdr:cNvPr id="2967" name="Option Button 2966">
          <a:extLst>
            <a:ext uri="{FF2B5EF4-FFF2-40B4-BE49-F238E27FC236}">
              <a16:creationId xmlns:a16="http://schemas.microsoft.com/office/drawing/2014/main" id="{00000000-0008-0000-1000-00009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8" name="Option Button 2967">
          <a:extLst>
            <a:ext uri="{FF2B5EF4-FFF2-40B4-BE49-F238E27FC236}">
              <a16:creationId xmlns:a16="http://schemas.microsoft.com/office/drawing/2014/main" id="{00000000-0008-0000-1000-00009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69" name="Option Button 2968">
          <a:extLst>
            <a:ext uri="{FF2B5EF4-FFF2-40B4-BE49-F238E27FC236}">
              <a16:creationId xmlns:a16="http://schemas.microsoft.com/office/drawing/2014/main" id="{00000000-0008-0000-1000-00009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0" name="Option Button 2969">
          <a:extLst>
            <a:ext uri="{FF2B5EF4-FFF2-40B4-BE49-F238E27FC236}">
              <a16:creationId xmlns:a16="http://schemas.microsoft.com/office/drawing/2014/main" id="{00000000-0008-0000-1000-00009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1" name="Group Box 2970" descr="Group Box 5">
          <a:extLst>
            <a:ext uri="{FF2B5EF4-FFF2-40B4-BE49-F238E27FC236}">
              <a16:creationId xmlns:a16="http://schemas.microsoft.com/office/drawing/2014/main" id="{00000000-0008-0000-1000-00009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15</xdr:row>
      <xdr:rowOff>28440</xdr:rowOff>
    </xdr:from>
    <xdr:to>
      <xdr:col>7</xdr:col>
      <xdr:colOff>-363960</xdr:colOff>
      <xdr:row>16</xdr:row>
      <xdr:rowOff>0</xdr:rowOff>
    </xdr:to>
    <xdr:sp macro="" textlink="">
      <xdr:nvSpPr>
        <xdr:cNvPr id="2972" name="Option Button 2971">
          <a:extLst>
            <a:ext uri="{FF2B5EF4-FFF2-40B4-BE49-F238E27FC236}">
              <a16:creationId xmlns:a16="http://schemas.microsoft.com/office/drawing/2014/main" id="{00000000-0008-0000-1000-00009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3" name="Option Button 2972">
          <a:extLst>
            <a:ext uri="{FF2B5EF4-FFF2-40B4-BE49-F238E27FC236}">
              <a16:creationId xmlns:a16="http://schemas.microsoft.com/office/drawing/2014/main" id="{00000000-0008-0000-1000-00009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4" name="Option Button 2973">
          <a:extLst>
            <a:ext uri="{FF2B5EF4-FFF2-40B4-BE49-F238E27FC236}">
              <a16:creationId xmlns:a16="http://schemas.microsoft.com/office/drawing/2014/main" id="{00000000-0008-0000-1000-00009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5" name="Option Button 2974">
          <a:extLst>
            <a:ext uri="{FF2B5EF4-FFF2-40B4-BE49-F238E27FC236}">
              <a16:creationId xmlns:a16="http://schemas.microsoft.com/office/drawing/2014/main" id="{00000000-0008-0000-1000-00009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6" name="Group Box 2975" descr="Group Box 5">
          <a:extLst>
            <a:ext uri="{FF2B5EF4-FFF2-40B4-BE49-F238E27FC236}">
              <a16:creationId xmlns:a16="http://schemas.microsoft.com/office/drawing/2014/main" id="{00000000-0008-0000-1000-0000A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16</xdr:row>
      <xdr:rowOff>28440</xdr:rowOff>
    </xdr:from>
    <xdr:to>
      <xdr:col>7</xdr:col>
      <xdr:colOff>-363960</xdr:colOff>
      <xdr:row>17</xdr:row>
      <xdr:rowOff>0</xdr:rowOff>
    </xdr:to>
    <xdr:sp macro="" textlink="">
      <xdr:nvSpPr>
        <xdr:cNvPr id="2977" name="Option Button 2976">
          <a:extLst>
            <a:ext uri="{FF2B5EF4-FFF2-40B4-BE49-F238E27FC236}">
              <a16:creationId xmlns:a16="http://schemas.microsoft.com/office/drawing/2014/main" id="{00000000-0008-0000-1000-0000A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8" name="Option Button 2977">
          <a:extLst>
            <a:ext uri="{FF2B5EF4-FFF2-40B4-BE49-F238E27FC236}">
              <a16:creationId xmlns:a16="http://schemas.microsoft.com/office/drawing/2014/main" id="{00000000-0008-0000-1000-0000A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79" name="Option Button 2978">
          <a:extLst>
            <a:ext uri="{FF2B5EF4-FFF2-40B4-BE49-F238E27FC236}">
              <a16:creationId xmlns:a16="http://schemas.microsoft.com/office/drawing/2014/main" id="{00000000-0008-0000-1000-0000A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0" name="Option Button 2979">
          <a:extLst>
            <a:ext uri="{FF2B5EF4-FFF2-40B4-BE49-F238E27FC236}">
              <a16:creationId xmlns:a16="http://schemas.microsoft.com/office/drawing/2014/main" id="{00000000-0008-0000-1000-0000A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1" name="Group Box 2980" descr="Group Box 5">
          <a:extLst>
            <a:ext uri="{FF2B5EF4-FFF2-40B4-BE49-F238E27FC236}">
              <a16:creationId xmlns:a16="http://schemas.microsoft.com/office/drawing/2014/main" id="{00000000-0008-0000-1000-0000A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17</xdr:row>
      <xdr:rowOff>28440</xdr:rowOff>
    </xdr:from>
    <xdr:to>
      <xdr:col>7</xdr:col>
      <xdr:colOff>-363960</xdr:colOff>
      <xdr:row>18</xdr:row>
      <xdr:rowOff>0</xdr:rowOff>
    </xdr:to>
    <xdr:sp macro="" textlink="">
      <xdr:nvSpPr>
        <xdr:cNvPr id="2982" name="Option Button 2981">
          <a:extLst>
            <a:ext uri="{FF2B5EF4-FFF2-40B4-BE49-F238E27FC236}">
              <a16:creationId xmlns:a16="http://schemas.microsoft.com/office/drawing/2014/main" id="{00000000-0008-0000-1000-0000A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3" name="Option Button 2982">
          <a:extLst>
            <a:ext uri="{FF2B5EF4-FFF2-40B4-BE49-F238E27FC236}">
              <a16:creationId xmlns:a16="http://schemas.microsoft.com/office/drawing/2014/main" id="{00000000-0008-0000-1000-0000A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4" name="Option Button 2983">
          <a:extLst>
            <a:ext uri="{FF2B5EF4-FFF2-40B4-BE49-F238E27FC236}">
              <a16:creationId xmlns:a16="http://schemas.microsoft.com/office/drawing/2014/main" id="{00000000-0008-0000-1000-0000A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5" name="Option Button 2984">
          <a:extLst>
            <a:ext uri="{FF2B5EF4-FFF2-40B4-BE49-F238E27FC236}">
              <a16:creationId xmlns:a16="http://schemas.microsoft.com/office/drawing/2014/main" id="{00000000-0008-0000-1000-0000A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6" name="Group Box 2985" descr="Group Box 5">
          <a:extLst>
            <a:ext uri="{FF2B5EF4-FFF2-40B4-BE49-F238E27FC236}">
              <a16:creationId xmlns:a16="http://schemas.microsoft.com/office/drawing/2014/main" id="{00000000-0008-0000-1000-0000A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18</xdr:row>
      <xdr:rowOff>28440</xdr:rowOff>
    </xdr:from>
    <xdr:to>
      <xdr:col>7</xdr:col>
      <xdr:colOff>-363960</xdr:colOff>
      <xdr:row>19</xdr:row>
      <xdr:rowOff>0</xdr:rowOff>
    </xdr:to>
    <xdr:sp macro="" textlink="">
      <xdr:nvSpPr>
        <xdr:cNvPr id="2987" name="Option Button 2986">
          <a:extLst>
            <a:ext uri="{FF2B5EF4-FFF2-40B4-BE49-F238E27FC236}">
              <a16:creationId xmlns:a16="http://schemas.microsoft.com/office/drawing/2014/main" id="{00000000-0008-0000-1000-0000A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8" name="Option Button 2987">
          <a:extLst>
            <a:ext uri="{FF2B5EF4-FFF2-40B4-BE49-F238E27FC236}">
              <a16:creationId xmlns:a16="http://schemas.microsoft.com/office/drawing/2014/main" id="{00000000-0008-0000-1000-0000A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89" name="Option Button 2988">
          <a:extLst>
            <a:ext uri="{FF2B5EF4-FFF2-40B4-BE49-F238E27FC236}">
              <a16:creationId xmlns:a16="http://schemas.microsoft.com/office/drawing/2014/main" id="{00000000-0008-0000-1000-0000A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0" name="Option Button 2989">
          <a:extLst>
            <a:ext uri="{FF2B5EF4-FFF2-40B4-BE49-F238E27FC236}">
              <a16:creationId xmlns:a16="http://schemas.microsoft.com/office/drawing/2014/main" id="{00000000-0008-0000-1000-0000A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1" name="Group Box 2990" descr="Group Box 5">
          <a:extLst>
            <a:ext uri="{FF2B5EF4-FFF2-40B4-BE49-F238E27FC236}">
              <a16:creationId xmlns:a16="http://schemas.microsoft.com/office/drawing/2014/main" id="{00000000-0008-0000-1000-0000A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19</xdr:row>
      <xdr:rowOff>28440</xdr:rowOff>
    </xdr:from>
    <xdr:to>
      <xdr:col>7</xdr:col>
      <xdr:colOff>-363960</xdr:colOff>
      <xdr:row>20</xdr:row>
      <xdr:rowOff>0</xdr:rowOff>
    </xdr:to>
    <xdr:sp macro="" textlink="">
      <xdr:nvSpPr>
        <xdr:cNvPr id="2992" name="Option Button 2991">
          <a:extLst>
            <a:ext uri="{FF2B5EF4-FFF2-40B4-BE49-F238E27FC236}">
              <a16:creationId xmlns:a16="http://schemas.microsoft.com/office/drawing/2014/main" id="{00000000-0008-0000-1000-0000B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3" name="Option Button 2992">
          <a:extLst>
            <a:ext uri="{FF2B5EF4-FFF2-40B4-BE49-F238E27FC236}">
              <a16:creationId xmlns:a16="http://schemas.microsoft.com/office/drawing/2014/main" id="{00000000-0008-0000-1000-0000B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4" name="Option Button 2993">
          <a:extLst>
            <a:ext uri="{FF2B5EF4-FFF2-40B4-BE49-F238E27FC236}">
              <a16:creationId xmlns:a16="http://schemas.microsoft.com/office/drawing/2014/main" id="{00000000-0008-0000-1000-0000B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5" name="Option Button 2994">
          <a:extLst>
            <a:ext uri="{FF2B5EF4-FFF2-40B4-BE49-F238E27FC236}">
              <a16:creationId xmlns:a16="http://schemas.microsoft.com/office/drawing/2014/main" id="{00000000-0008-0000-1000-0000B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6" name="Group Box 2995" descr="Group Box 5">
          <a:extLst>
            <a:ext uri="{FF2B5EF4-FFF2-40B4-BE49-F238E27FC236}">
              <a16:creationId xmlns:a16="http://schemas.microsoft.com/office/drawing/2014/main" id="{00000000-0008-0000-1000-0000B4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600</xdr:row>
      <xdr:rowOff>28440</xdr:rowOff>
    </xdr:from>
    <xdr:to>
      <xdr:col>7</xdr:col>
      <xdr:colOff>-363960</xdr:colOff>
      <xdr:row>601</xdr:row>
      <xdr:rowOff>0</xdr:rowOff>
    </xdr:to>
    <xdr:sp macro="" textlink="">
      <xdr:nvSpPr>
        <xdr:cNvPr id="2997" name="Option Button 2996">
          <a:extLst>
            <a:ext uri="{FF2B5EF4-FFF2-40B4-BE49-F238E27FC236}">
              <a16:creationId xmlns:a16="http://schemas.microsoft.com/office/drawing/2014/main" id="{00000000-0008-0000-1000-0000B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8" name="Option Button 2997">
          <a:extLst>
            <a:ext uri="{FF2B5EF4-FFF2-40B4-BE49-F238E27FC236}">
              <a16:creationId xmlns:a16="http://schemas.microsoft.com/office/drawing/2014/main" id="{00000000-0008-0000-1000-0000B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2999" name="Option Button 2998">
          <a:extLst>
            <a:ext uri="{FF2B5EF4-FFF2-40B4-BE49-F238E27FC236}">
              <a16:creationId xmlns:a16="http://schemas.microsoft.com/office/drawing/2014/main" id="{00000000-0008-0000-1000-0000B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0" name="Option Button 2999">
          <a:extLst>
            <a:ext uri="{FF2B5EF4-FFF2-40B4-BE49-F238E27FC236}">
              <a16:creationId xmlns:a16="http://schemas.microsoft.com/office/drawing/2014/main" id="{00000000-0008-0000-1000-0000B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1" name="Group Box 3000" descr="Group Box 5">
          <a:extLst>
            <a:ext uri="{FF2B5EF4-FFF2-40B4-BE49-F238E27FC236}">
              <a16:creationId xmlns:a16="http://schemas.microsoft.com/office/drawing/2014/main" id="{00000000-0008-0000-1000-0000B9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601</xdr:row>
      <xdr:rowOff>28440</xdr:rowOff>
    </xdr:from>
    <xdr:to>
      <xdr:col>7</xdr:col>
      <xdr:colOff>-363960</xdr:colOff>
      <xdr:row>602</xdr:row>
      <xdr:rowOff>0</xdr:rowOff>
    </xdr:to>
    <xdr:sp macro="" textlink="">
      <xdr:nvSpPr>
        <xdr:cNvPr id="3002" name="Option Button 3001">
          <a:extLst>
            <a:ext uri="{FF2B5EF4-FFF2-40B4-BE49-F238E27FC236}">
              <a16:creationId xmlns:a16="http://schemas.microsoft.com/office/drawing/2014/main" id="{00000000-0008-0000-1000-0000B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3" name="Option Button 3002">
          <a:extLst>
            <a:ext uri="{FF2B5EF4-FFF2-40B4-BE49-F238E27FC236}">
              <a16:creationId xmlns:a16="http://schemas.microsoft.com/office/drawing/2014/main" id="{00000000-0008-0000-1000-0000B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4" name="Option Button 3003">
          <a:extLst>
            <a:ext uri="{FF2B5EF4-FFF2-40B4-BE49-F238E27FC236}">
              <a16:creationId xmlns:a16="http://schemas.microsoft.com/office/drawing/2014/main" id="{00000000-0008-0000-1000-0000B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5" name="Option Button 3004">
          <a:extLst>
            <a:ext uri="{FF2B5EF4-FFF2-40B4-BE49-F238E27FC236}">
              <a16:creationId xmlns:a16="http://schemas.microsoft.com/office/drawing/2014/main" id="{00000000-0008-0000-1000-0000B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6" name="Group Box 3005" descr="Group Box 5">
          <a:extLst>
            <a:ext uri="{FF2B5EF4-FFF2-40B4-BE49-F238E27FC236}">
              <a16:creationId xmlns:a16="http://schemas.microsoft.com/office/drawing/2014/main" id="{00000000-0008-0000-1000-0000BE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602</xdr:row>
      <xdr:rowOff>28440</xdr:rowOff>
    </xdr:from>
    <xdr:to>
      <xdr:col>7</xdr:col>
      <xdr:colOff>-363960</xdr:colOff>
      <xdr:row>603</xdr:row>
      <xdr:rowOff>0</xdr:rowOff>
    </xdr:to>
    <xdr:sp macro="" textlink="">
      <xdr:nvSpPr>
        <xdr:cNvPr id="3007" name="Option Button 3006">
          <a:extLst>
            <a:ext uri="{FF2B5EF4-FFF2-40B4-BE49-F238E27FC236}">
              <a16:creationId xmlns:a16="http://schemas.microsoft.com/office/drawing/2014/main" id="{00000000-0008-0000-1000-0000B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8" name="Option Button 3007">
          <a:extLst>
            <a:ext uri="{FF2B5EF4-FFF2-40B4-BE49-F238E27FC236}">
              <a16:creationId xmlns:a16="http://schemas.microsoft.com/office/drawing/2014/main" id="{00000000-0008-0000-1000-0000C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09" name="Option Button 3008">
          <a:extLst>
            <a:ext uri="{FF2B5EF4-FFF2-40B4-BE49-F238E27FC236}">
              <a16:creationId xmlns:a16="http://schemas.microsoft.com/office/drawing/2014/main" id="{00000000-0008-0000-1000-0000C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0" name="Option Button 3009">
          <a:extLst>
            <a:ext uri="{FF2B5EF4-FFF2-40B4-BE49-F238E27FC236}">
              <a16:creationId xmlns:a16="http://schemas.microsoft.com/office/drawing/2014/main" id="{00000000-0008-0000-1000-0000C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1" name="Group Box 3010" descr="Group Box 5">
          <a:extLst>
            <a:ext uri="{FF2B5EF4-FFF2-40B4-BE49-F238E27FC236}">
              <a16:creationId xmlns:a16="http://schemas.microsoft.com/office/drawing/2014/main" id="{00000000-0008-0000-1000-0000C3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603</xdr:row>
      <xdr:rowOff>28440</xdr:rowOff>
    </xdr:from>
    <xdr:to>
      <xdr:col>7</xdr:col>
      <xdr:colOff>-363960</xdr:colOff>
      <xdr:row>604</xdr:row>
      <xdr:rowOff>0</xdr:rowOff>
    </xdr:to>
    <xdr:sp macro="" textlink="">
      <xdr:nvSpPr>
        <xdr:cNvPr id="3012" name="Option Button 3011">
          <a:extLst>
            <a:ext uri="{FF2B5EF4-FFF2-40B4-BE49-F238E27FC236}">
              <a16:creationId xmlns:a16="http://schemas.microsoft.com/office/drawing/2014/main" id="{00000000-0008-0000-1000-0000C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3" name="Option Button 3012">
          <a:extLst>
            <a:ext uri="{FF2B5EF4-FFF2-40B4-BE49-F238E27FC236}">
              <a16:creationId xmlns:a16="http://schemas.microsoft.com/office/drawing/2014/main" id="{00000000-0008-0000-1000-0000C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4" name="Option Button 3013">
          <a:extLst>
            <a:ext uri="{FF2B5EF4-FFF2-40B4-BE49-F238E27FC236}">
              <a16:creationId xmlns:a16="http://schemas.microsoft.com/office/drawing/2014/main" id="{00000000-0008-0000-1000-0000C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5" name="Option Button 3014">
          <a:extLst>
            <a:ext uri="{FF2B5EF4-FFF2-40B4-BE49-F238E27FC236}">
              <a16:creationId xmlns:a16="http://schemas.microsoft.com/office/drawing/2014/main" id="{00000000-0008-0000-1000-0000C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6" name="Group Box 3015" descr="Group Box 5">
          <a:extLst>
            <a:ext uri="{FF2B5EF4-FFF2-40B4-BE49-F238E27FC236}">
              <a16:creationId xmlns:a16="http://schemas.microsoft.com/office/drawing/2014/main" id="{00000000-0008-0000-1000-0000C8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604</xdr:row>
      <xdr:rowOff>28440</xdr:rowOff>
    </xdr:from>
    <xdr:to>
      <xdr:col>7</xdr:col>
      <xdr:colOff>-363960</xdr:colOff>
      <xdr:row>605</xdr:row>
      <xdr:rowOff>0</xdr:rowOff>
    </xdr:to>
    <xdr:sp macro="" textlink="">
      <xdr:nvSpPr>
        <xdr:cNvPr id="3017" name="Option Button 3016">
          <a:extLst>
            <a:ext uri="{FF2B5EF4-FFF2-40B4-BE49-F238E27FC236}">
              <a16:creationId xmlns:a16="http://schemas.microsoft.com/office/drawing/2014/main" id="{00000000-0008-0000-1000-0000C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8" name="Option Button 3017">
          <a:extLst>
            <a:ext uri="{FF2B5EF4-FFF2-40B4-BE49-F238E27FC236}">
              <a16:creationId xmlns:a16="http://schemas.microsoft.com/office/drawing/2014/main" id="{00000000-0008-0000-1000-0000C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19" name="Option Button 3018">
          <a:extLst>
            <a:ext uri="{FF2B5EF4-FFF2-40B4-BE49-F238E27FC236}">
              <a16:creationId xmlns:a16="http://schemas.microsoft.com/office/drawing/2014/main" id="{00000000-0008-0000-1000-0000C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0" name="Option Button 3019">
          <a:extLst>
            <a:ext uri="{FF2B5EF4-FFF2-40B4-BE49-F238E27FC236}">
              <a16:creationId xmlns:a16="http://schemas.microsoft.com/office/drawing/2014/main" id="{00000000-0008-0000-1000-0000C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1" name="Group Box 3020" descr="Group Box 5">
          <a:extLst>
            <a:ext uri="{FF2B5EF4-FFF2-40B4-BE49-F238E27FC236}">
              <a16:creationId xmlns:a16="http://schemas.microsoft.com/office/drawing/2014/main" id="{00000000-0008-0000-1000-0000CD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605</xdr:row>
      <xdr:rowOff>28440</xdr:rowOff>
    </xdr:from>
    <xdr:to>
      <xdr:col>7</xdr:col>
      <xdr:colOff>-363960</xdr:colOff>
      <xdr:row>606</xdr:row>
      <xdr:rowOff>0</xdr:rowOff>
    </xdr:to>
    <xdr:sp macro="" textlink="">
      <xdr:nvSpPr>
        <xdr:cNvPr id="3022" name="Option Button 3021">
          <a:extLst>
            <a:ext uri="{FF2B5EF4-FFF2-40B4-BE49-F238E27FC236}">
              <a16:creationId xmlns:a16="http://schemas.microsoft.com/office/drawing/2014/main" id="{00000000-0008-0000-1000-0000C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3" name="Option Button 3022">
          <a:extLst>
            <a:ext uri="{FF2B5EF4-FFF2-40B4-BE49-F238E27FC236}">
              <a16:creationId xmlns:a16="http://schemas.microsoft.com/office/drawing/2014/main" id="{00000000-0008-0000-1000-0000C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4" name="Option Button 3023">
          <a:extLst>
            <a:ext uri="{FF2B5EF4-FFF2-40B4-BE49-F238E27FC236}">
              <a16:creationId xmlns:a16="http://schemas.microsoft.com/office/drawing/2014/main" id="{00000000-0008-0000-1000-0000D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5" name="Option Button 3024">
          <a:extLst>
            <a:ext uri="{FF2B5EF4-FFF2-40B4-BE49-F238E27FC236}">
              <a16:creationId xmlns:a16="http://schemas.microsoft.com/office/drawing/2014/main" id="{00000000-0008-0000-1000-0000D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6" name="Group Box 3025" descr="Group Box 5">
          <a:extLst>
            <a:ext uri="{FF2B5EF4-FFF2-40B4-BE49-F238E27FC236}">
              <a16:creationId xmlns:a16="http://schemas.microsoft.com/office/drawing/2014/main" id="{00000000-0008-0000-1000-0000D2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606</xdr:row>
      <xdr:rowOff>28440</xdr:rowOff>
    </xdr:from>
    <xdr:to>
      <xdr:col>7</xdr:col>
      <xdr:colOff>-363960</xdr:colOff>
      <xdr:row>607</xdr:row>
      <xdr:rowOff>0</xdr:rowOff>
    </xdr:to>
    <xdr:sp macro="" textlink="">
      <xdr:nvSpPr>
        <xdr:cNvPr id="3027" name="Option Button 3026">
          <a:extLst>
            <a:ext uri="{FF2B5EF4-FFF2-40B4-BE49-F238E27FC236}">
              <a16:creationId xmlns:a16="http://schemas.microsoft.com/office/drawing/2014/main" id="{00000000-0008-0000-1000-0000D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8" name="Option Button 3027">
          <a:extLst>
            <a:ext uri="{FF2B5EF4-FFF2-40B4-BE49-F238E27FC236}">
              <a16:creationId xmlns:a16="http://schemas.microsoft.com/office/drawing/2014/main" id="{00000000-0008-0000-1000-0000D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29" name="Option Button 3028">
          <a:extLst>
            <a:ext uri="{FF2B5EF4-FFF2-40B4-BE49-F238E27FC236}">
              <a16:creationId xmlns:a16="http://schemas.microsoft.com/office/drawing/2014/main" id="{00000000-0008-0000-1000-0000D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0" name="Option Button 3029">
          <a:extLst>
            <a:ext uri="{FF2B5EF4-FFF2-40B4-BE49-F238E27FC236}">
              <a16:creationId xmlns:a16="http://schemas.microsoft.com/office/drawing/2014/main" id="{00000000-0008-0000-1000-0000D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1" name="Group Box 3030" descr="Group Box 5">
          <a:extLst>
            <a:ext uri="{FF2B5EF4-FFF2-40B4-BE49-F238E27FC236}">
              <a16:creationId xmlns:a16="http://schemas.microsoft.com/office/drawing/2014/main" id="{00000000-0008-0000-1000-0000D7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607</xdr:row>
      <xdr:rowOff>28440</xdr:rowOff>
    </xdr:from>
    <xdr:to>
      <xdr:col>7</xdr:col>
      <xdr:colOff>-363960</xdr:colOff>
      <xdr:row>608</xdr:row>
      <xdr:rowOff>0</xdr:rowOff>
    </xdr:to>
    <xdr:sp macro="" textlink="">
      <xdr:nvSpPr>
        <xdr:cNvPr id="3032" name="Option Button 3031">
          <a:extLst>
            <a:ext uri="{FF2B5EF4-FFF2-40B4-BE49-F238E27FC236}">
              <a16:creationId xmlns:a16="http://schemas.microsoft.com/office/drawing/2014/main" id="{00000000-0008-0000-1000-0000D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3" name="Option Button 3032">
          <a:extLst>
            <a:ext uri="{FF2B5EF4-FFF2-40B4-BE49-F238E27FC236}">
              <a16:creationId xmlns:a16="http://schemas.microsoft.com/office/drawing/2014/main" id="{00000000-0008-0000-1000-0000D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4" name="Option Button 3033">
          <a:extLst>
            <a:ext uri="{FF2B5EF4-FFF2-40B4-BE49-F238E27FC236}">
              <a16:creationId xmlns:a16="http://schemas.microsoft.com/office/drawing/2014/main" id="{00000000-0008-0000-1000-0000D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5" name="Option Button 3034">
          <a:extLst>
            <a:ext uri="{FF2B5EF4-FFF2-40B4-BE49-F238E27FC236}">
              <a16:creationId xmlns:a16="http://schemas.microsoft.com/office/drawing/2014/main" id="{00000000-0008-0000-1000-0000D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6" name="Group Box 3035" descr="Group Box 5">
          <a:extLst>
            <a:ext uri="{FF2B5EF4-FFF2-40B4-BE49-F238E27FC236}">
              <a16:creationId xmlns:a16="http://schemas.microsoft.com/office/drawing/2014/main" id="{00000000-0008-0000-1000-0000DC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608</xdr:row>
      <xdr:rowOff>28440</xdr:rowOff>
    </xdr:from>
    <xdr:to>
      <xdr:col>7</xdr:col>
      <xdr:colOff>-363960</xdr:colOff>
      <xdr:row>609</xdr:row>
      <xdr:rowOff>0</xdr:rowOff>
    </xdr:to>
    <xdr:sp macro="" textlink="">
      <xdr:nvSpPr>
        <xdr:cNvPr id="3037" name="Option Button 3036">
          <a:extLst>
            <a:ext uri="{FF2B5EF4-FFF2-40B4-BE49-F238E27FC236}">
              <a16:creationId xmlns:a16="http://schemas.microsoft.com/office/drawing/2014/main" id="{00000000-0008-0000-1000-0000D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8" name="Option Button 3037">
          <a:extLst>
            <a:ext uri="{FF2B5EF4-FFF2-40B4-BE49-F238E27FC236}">
              <a16:creationId xmlns:a16="http://schemas.microsoft.com/office/drawing/2014/main" id="{00000000-0008-0000-1000-0000D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39" name="Option Button 3038">
          <a:extLst>
            <a:ext uri="{FF2B5EF4-FFF2-40B4-BE49-F238E27FC236}">
              <a16:creationId xmlns:a16="http://schemas.microsoft.com/office/drawing/2014/main" id="{00000000-0008-0000-1000-0000D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0" name="Option Button 3039">
          <a:extLst>
            <a:ext uri="{FF2B5EF4-FFF2-40B4-BE49-F238E27FC236}">
              <a16:creationId xmlns:a16="http://schemas.microsoft.com/office/drawing/2014/main" id="{00000000-0008-0000-1000-0000E0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1" name="Group Box 3040" descr="Group Box 5">
          <a:extLst>
            <a:ext uri="{FF2B5EF4-FFF2-40B4-BE49-F238E27FC236}">
              <a16:creationId xmlns:a16="http://schemas.microsoft.com/office/drawing/2014/main" id="{00000000-0008-0000-1000-0000E1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609</xdr:row>
      <xdr:rowOff>28440</xdr:rowOff>
    </xdr:from>
    <xdr:to>
      <xdr:col>7</xdr:col>
      <xdr:colOff>-363960</xdr:colOff>
      <xdr:row>610</xdr:row>
      <xdr:rowOff>0</xdr:rowOff>
    </xdr:to>
    <xdr:sp macro="" textlink="">
      <xdr:nvSpPr>
        <xdr:cNvPr id="3042" name="Option Button 3041">
          <a:extLst>
            <a:ext uri="{FF2B5EF4-FFF2-40B4-BE49-F238E27FC236}">
              <a16:creationId xmlns:a16="http://schemas.microsoft.com/office/drawing/2014/main" id="{00000000-0008-0000-1000-0000E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3" name="Option Button 3042">
          <a:extLst>
            <a:ext uri="{FF2B5EF4-FFF2-40B4-BE49-F238E27FC236}">
              <a16:creationId xmlns:a16="http://schemas.microsoft.com/office/drawing/2014/main" id="{00000000-0008-0000-1000-0000E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4" name="Option Button 3043">
          <a:extLst>
            <a:ext uri="{FF2B5EF4-FFF2-40B4-BE49-F238E27FC236}">
              <a16:creationId xmlns:a16="http://schemas.microsoft.com/office/drawing/2014/main" id="{00000000-0008-0000-1000-0000E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5" name="Option Button 3044">
          <a:extLst>
            <a:ext uri="{FF2B5EF4-FFF2-40B4-BE49-F238E27FC236}">
              <a16:creationId xmlns:a16="http://schemas.microsoft.com/office/drawing/2014/main" id="{00000000-0008-0000-1000-0000E5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6" name="Group Box 3045" descr="Group Box 5">
          <a:extLst>
            <a:ext uri="{FF2B5EF4-FFF2-40B4-BE49-F238E27FC236}">
              <a16:creationId xmlns:a16="http://schemas.microsoft.com/office/drawing/2014/main" id="{00000000-0008-0000-1000-0000E6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610</xdr:row>
      <xdr:rowOff>28440</xdr:rowOff>
    </xdr:from>
    <xdr:to>
      <xdr:col>7</xdr:col>
      <xdr:colOff>-363960</xdr:colOff>
      <xdr:row>611</xdr:row>
      <xdr:rowOff>0</xdr:rowOff>
    </xdr:to>
    <xdr:sp macro="" textlink="">
      <xdr:nvSpPr>
        <xdr:cNvPr id="3047" name="Option Button 3046">
          <a:extLst>
            <a:ext uri="{FF2B5EF4-FFF2-40B4-BE49-F238E27FC236}">
              <a16:creationId xmlns:a16="http://schemas.microsoft.com/office/drawing/2014/main" id="{00000000-0008-0000-1000-0000E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8" name="Option Button 3047">
          <a:extLst>
            <a:ext uri="{FF2B5EF4-FFF2-40B4-BE49-F238E27FC236}">
              <a16:creationId xmlns:a16="http://schemas.microsoft.com/office/drawing/2014/main" id="{00000000-0008-0000-1000-0000E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49" name="Option Button 3048">
          <a:extLst>
            <a:ext uri="{FF2B5EF4-FFF2-40B4-BE49-F238E27FC236}">
              <a16:creationId xmlns:a16="http://schemas.microsoft.com/office/drawing/2014/main" id="{00000000-0008-0000-1000-0000E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0" name="Option Button 3049">
          <a:extLst>
            <a:ext uri="{FF2B5EF4-FFF2-40B4-BE49-F238E27FC236}">
              <a16:creationId xmlns:a16="http://schemas.microsoft.com/office/drawing/2014/main" id="{00000000-0008-0000-1000-0000EA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1" name="Group Box 3050" descr="Group Box 5">
          <a:extLst>
            <a:ext uri="{FF2B5EF4-FFF2-40B4-BE49-F238E27FC236}">
              <a16:creationId xmlns:a16="http://schemas.microsoft.com/office/drawing/2014/main" id="{00000000-0008-0000-1000-0000EB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611</xdr:row>
      <xdr:rowOff>28440</xdr:rowOff>
    </xdr:from>
    <xdr:to>
      <xdr:col>7</xdr:col>
      <xdr:colOff>-363960</xdr:colOff>
      <xdr:row>612</xdr:row>
      <xdr:rowOff>0</xdr:rowOff>
    </xdr:to>
    <xdr:sp macro="" textlink="">
      <xdr:nvSpPr>
        <xdr:cNvPr id="3052" name="Option Button 3051">
          <a:extLst>
            <a:ext uri="{FF2B5EF4-FFF2-40B4-BE49-F238E27FC236}">
              <a16:creationId xmlns:a16="http://schemas.microsoft.com/office/drawing/2014/main" id="{00000000-0008-0000-1000-0000E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3" name="Option Button 3052">
          <a:extLst>
            <a:ext uri="{FF2B5EF4-FFF2-40B4-BE49-F238E27FC236}">
              <a16:creationId xmlns:a16="http://schemas.microsoft.com/office/drawing/2014/main" id="{00000000-0008-0000-1000-0000E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4" name="Option Button 3053">
          <a:extLst>
            <a:ext uri="{FF2B5EF4-FFF2-40B4-BE49-F238E27FC236}">
              <a16:creationId xmlns:a16="http://schemas.microsoft.com/office/drawing/2014/main" id="{00000000-0008-0000-1000-0000E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5" name="Option Button 3054">
          <a:extLst>
            <a:ext uri="{FF2B5EF4-FFF2-40B4-BE49-F238E27FC236}">
              <a16:creationId xmlns:a16="http://schemas.microsoft.com/office/drawing/2014/main" id="{00000000-0008-0000-1000-0000EF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6" name="Group Box 3055" descr="Group Box 5">
          <a:extLst>
            <a:ext uri="{FF2B5EF4-FFF2-40B4-BE49-F238E27FC236}">
              <a16:creationId xmlns:a16="http://schemas.microsoft.com/office/drawing/2014/main" id="{00000000-0008-0000-1000-0000F0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612</xdr:row>
      <xdr:rowOff>28440</xdr:rowOff>
    </xdr:from>
    <xdr:to>
      <xdr:col>7</xdr:col>
      <xdr:colOff>-363960</xdr:colOff>
      <xdr:row>613</xdr:row>
      <xdr:rowOff>0</xdr:rowOff>
    </xdr:to>
    <xdr:sp macro="" textlink="">
      <xdr:nvSpPr>
        <xdr:cNvPr id="3057" name="Option Button 3056">
          <a:extLst>
            <a:ext uri="{FF2B5EF4-FFF2-40B4-BE49-F238E27FC236}">
              <a16:creationId xmlns:a16="http://schemas.microsoft.com/office/drawing/2014/main" id="{00000000-0008-0000-1000-0000F1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8" name="Option Button 3057">
          <a:extLst>
            <a:ext uri="{FF2B5EF4-FFF2-40B4-BE49-F238E27FC236}">
              <a16:creationId xmlns:a16="http://schemas.microsoft.com/office/drawing/2014/main" id="{00000000-0008-0000-1000-0000F2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59" name="Option Button 3058">
          <a:extLst>
            <a:ext uri="{FF2B5EF4-FFF2-40B4-BE49-F238E27FC236}">
              <a16:creationId xmlns:a16="http://schemas.microsoft.com/office/drawing/2014/main" id="{00000000-0008-0000-1000-0000F3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0" name="Option Button 3059">
          <a:extLst>
            <a:ext uri="{FF2B5EF4-FFF2-40B4-BE49-F238E27FC236}">
              <a16:creationId xmlns:a16="http://schemas.microsoft.com/office/drawing/2014/main" id="{00000000-0008-0000-1000-0000F4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1" name="Group Box 3060" descr="Group Box 5">
          <a:extLst>
            <a:ext uri="{FF2B5EF4-FFF2-40B4-BE49-F238E27FC236}">
              <a16:creationId xmlns:a16="http://schemas.microsoft.com/office/drawing/2014/main" id="{00000000-0008-0000-1000-0000F5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613</xdr:row>
      <xdr:rowOff>28440</xdr:rowOff>
    </xdr:from>
    <xdr:to>
      <xdr:col>7</xdr:col>
      <xdr:colOff>-363960</xdr:colOff>
      <xdr:row>614</xdr:row>
      <xdr:rowOff>0</xdr:rowOff>
    </xdr:to>
    <xdr:sp macro="" textlink="">
      <xdr:nvSpPr>
        <xdr:cNvPr id="3062" name="Option Button 3061">
          <a:extLst>
            <a:ext uri="{FF2B5EF4-FFF2-40B4-BE49-F238E27FC236}">
              <a16:creationId xmlns:a16="http://schemas.microsoft.com/office/drawing/2014/main" id="{00000000-0008-0000-1000-0000F6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3" name="Option Button 3062">
          <a:extLst>
            <a:ext uri="{FF2B5EF4-FFF2-40B4-BE49-F238E27FC236}">
              <a16:creationId xmlns:a16="http://schemas.microsoft.com/office/drawing/2014/main" id="{00000000-0008-0000-1000-0000F7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4" name="Option Button 3063">
          <a:extLst>
            <a:ext uri="{FF2B5EF4-FFF2-40B4-BE49-F238E27FC236}">
              <a16:creationId xmlns:a16="http://schemas.microsoft.com/office/drawing/2014/main" id="{00000000-0008-0000-1000-0000F8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5" name="Option Button 3064">
          <a:extLst>
            <a:ext uri="{FF2B5EF4-FFF2-40B4-BE49-F238E27FC236}">
              <a16:creationId xmlns:a16="http://schemas.microsoft.com/office/drawing/2014/main" id="{00000000-0008-0000-1000-0000F9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6" name="Group Box 3065" descr="Group Box 5">
          <a:extLst>
            <a:ext uri="{FF2B5EF4-FFF2-40B4-BE49-F238E27FC236}">
              <a16:creationId xmlns:a16="http://schemas.microsoft.com/office/drawing/2014/main" id="{00000000-0008-0000-1000-0000FA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614</xdr:row>
      <xdr:rowOff>28440</xdr:rowOff>
    </xdr:from>
    <xdr:to>
      <xdr:col>7</xdr:col>
      <xdr:colOff>-363960</xdr:colOff>
      <xdr:row>615</xdr:row>
      <xdr:rowOff>0</xdr:rowOff>
    </xdr:to>
    <xdr:sp macro="" textlink="">
      <xdr:nvSpPr>
        <xdr:cNvPr id="3067" name="Option Button 3066">
          <a:extLst>
            <a:ext uri="{FF2B5EF4-FFF2-40B4-BE49-F238E27FC236}">
              <a16:creationId xmlns:a16="http://schemas.microsoft.com/office/drawing/2014/main" id="{00000000-0008-0000-1000-0000FB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8" name="Option Button 3067">
          <a:extLst>
            <a:ext uri="{FF2B5EF4-FFF2-40B4-BE49-F238E27FC236}">
              <a16:creationId xmlns:a16="http://schemas.microsoft.com/office/drawing/2014/main" id="{00000000-0008-0000-1000-0000FC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69" name="Option Button 3068">
          <a:extLst>
            <a:ext uri="{FF2B5EF4-FFF2-40B4-BE49-F238E27FC236}">
              <a16:creationId xmlns:a16="http://schemas.microsoft.com/office/drawing/2014/main" id="{00000000-0008-0000-1000-0000FD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0" name="Option Button 3069">
          <a:extLst>
            <a:ext uri="{FF2B5EF4-FFF2-40B4-BE49-F238E27FC236}">
              <a16:creationId xmlns:a16="http://schemas.microsoft.com/office/drawing/2014/main" id="{00000000-0008-0000-1000-0000FE0B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1" name="Group Box 3070" descr="Group Box 5">
          <a:extLst>
            <a:ext uri="{FF2B5EF4-FFF2-40B4-BE49-F238E27FC236}">
              <a16:creationId xmlns:a16="http://schemas.microsoft.com/office/drawing/2014/main" id="{00000000-0008-0000-1000-0000FF0B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615</xdr:row>
      <xdr:rowOff>28440</xdr:rowOff>
    </xdr:from>
    <xdr:to>
      <xdr:col>7</xdr:col>
      <xdr:colOff>-363960</xdr:colOff>
      <xdr:row>616</xdr:row>
      <xdr:rowOff>0</xdr:rowOff>
    </xdr:to>
    <xdr:sp macro="" textlink="">
      <xdr:nvSpPr>
        <xdr:cNvPr id="3072" name="Option Button 3071">
          <a:extLst>
            <a:ext uri="{FF2B5EF4-FFF2-40B4-BE49-F238E27FC236}">
              <a16:creationId xmlns:a16="http://schemas.microsoft.com/office/drawing/2014/main" id="{00000000-0008-0000-1000-00000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3" name="Option Button 3072">
          <a:extLst>
            <a:ext uri="{FF2B5EF4-FFF2-40B4-BE49-F238E27FC236}">
              <a16:creationId xmlns:a16="http://schemas.microsoft.com/office/drawing/2014/main" id="{00000000-0008-0000-1000-00000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4" name="Option Button 3073">
          <a:extLst>
            <a:ext uri="{FF2B5EF4-FFF2-40B4-BE49-F238E27FC236}">
              <a16:creationId xmlns:a16="http://schemas.microsoft.com/office/drawing/2014/main" id="{00000000-0008-0000-1000-00000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5" name="Option Button 3074">
          <a:extLst>
            <a:ext uri="{FF2B5EF4-FFF2-40B4-BE49-F238E27FC236}">
              <a16:creationId xmlns:a16="http://schemas.microsoft.com/office/drawing/2014/main" id="{00000000-0008-0000-1000-00000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6" name="Group Box 3075" descr="Group Box 5">
          <a:extLst>
            <a:ext uri="{FF2B5EF4-FFF2-40B4-BE49-F238E27FC236}">
              <a16:creationId xmlns:a16="http://schemas.microsoft.com/office/drawing/2014/main" id="{00000000-0008-0000-1000-00000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616</xdr:row>
      <xdr:rowOff>28440</xdr:rowOff>
    </xdr:from>
    <xdr:to>
      <xdr:col>7</xdr:col>
      <xdr:colOff>-363960</xdr:colOff>
      <xdr:row>617</xdr:row>
      <xdr:rowOff>0</xdr:rowOff>
    </xdr:to>
    <xdr:sp macro="" textlink="">
      <xdr:nvSpPr>
        <xdr:cNvPr id="3077" name="Option Button 3076">
          <a:extLst>
            <a:ext uri="{FF2B5EF4-FFF2-40B4-BE49-F238E27FC236}">
              <a16:creationId xmlns:a16="http://schemas.microsoft.com/office/drawing/2014/main" id="{00000000-0008-0000-1000-00000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8" name="Option Button 3077">
          <a:extLst>
            <a:ext uri="{FF2B5EF4-FFF2-40B4-BE49-F238E27FC236}">
              <a16:creationId xmlns:a16="http://schemas.microsoft.com/office/drawing/2014/main" id="{00000000-0008-0000-1000-00000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79" name="Option Button 3078">
          <a:extLst>
            <a:ext uri="{FF2B5EF4-FFF2-40B4-BE49-F238E27FC236}">
              <a16:creationId xmlns:a16="http://schemas.microsoft.com/office/drawing/2014/main" id="{00000000-0008-0000-1000-00000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0" name="Option Button 3079">
          <a:extLst>
            <a:ext uri="{FF2B5EF4-FFF2-40B4-BE49-F238E27FC236}">
              <a16:creationId xmlns:a16="http://schemas.microsoft.com/office/drawing/2014/main" id="{00000000-0008-0000-1000-00000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1" name="Group Box 3080" descr="Group Box 5">
          <a:extLst>
            <a:ext uri="{FF2B5EF4-FFF2-40B4-BE49-F238E27FC236}">
              <a16:creationId xmlns:a16="http://schemas.microsoft.com/office/drawing/2014/main" id="{00000000-0008-0000-1000-00000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617</xdr:row>
      <xdr:rowOff>28440</xdr:rowOff>
    </xdr:from>
    <xdr:to>
      <xdr:col>7</xdr:col>
      <xdr:colOff>-363960</xdr:colOff>
      <xdr:row>618</xdr:row>
      <xdr:rowOff>0</xdr:rowOff>
    </xdr:to>
    <xdr:sp macro="" textlink="">
      <xdr:nvSpPr>
        <xdr:cNvPr id="3082" name="Option Button 3081">
          <a:extLst>
            <a:ext uri="{FF2B5EF4-FFF2-40B4-BE49-F238E27FC236}">
              <a16:creationId xmlns:a16="http://schemas.microsoft.com/office/drawing/2014/main" id="{00000000-0008-0000-1000-00000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3" name="Option Button 3082">
          <a:extLst>
            <a:ext uri="{FF2B5EF4-FFF2-40B4-BE49-F238E27FC236}">
              <a16:creationId xmlns:a16="http://schemas.microsoft.com/office/drawing/2014/main" id="{00000000-0008-0000-1000-00000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4" name="Option Button 3083">
          <a:extLst>
            <a:ext uri="{FF2B5EF4-FFF2-40B4-BE49-F238E27FC236}">
              <a16:creationId xmlns:a16="http://schemas.microsoft.com/office/drawing/2014/main" id="{00000000-0008-0000-1000-00000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5" name="Option Button 3084">
          <a:extLst>
            <a:ext uri="{FF2B5EF4-FFF2-40B4-BE49-F238E27FC236}">
              <a16:creationId xmlns:a16="http://schemas.microsoft.com/office/drawing/2014/main" id="{00000000-0008-0000-1000-00000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6" name="Group Box 3085" descr="Group Box 5">
          <a:extLst>
            <a:ext uri="{FF2B5EF4-FFF2-40B4-BE49-F238E27FC236}">
              <a16:creationId xmlns:a16="http://schemas.microsoft.com/office/drawing/2014/main" id="{00000000-0008-0000-1000-00000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618</xdr:row>
      <xdr:rowOff>28440</xdr:rowOff>
    </xdr:from>
    <xdr:to>
      <xdr:col>7</xdr:col>
      <xdr:colOff>-363960</xdr:colOff>
      <xdr:row>619</xdr:row>
      <xdr:rowOff>0</xdr:rowOff>
    </xdr:to>
    <xdr:sp macro="" textlink="">
      <xdr:nvSpPr>
        <xdr:cNvPr id="3087" name="Option Button 3086">
          <a:extLst>
            <a:ext uri="{FF2B5EF4-FFF2-40B4-BE49-F238E27FC236}">
              <a16:creationId xmlns:a16="http://schemas.microsoft.com/office/drawing/2014/main" id="{00000000-0008-0000-1000-00000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8" name="Option Button 3087">
          <a:extLst>
            <a:ext uri="{FF2B5EF4-FFF2-40B4-BE49-F238E27FC236}">
              <a16:creationId xmlns:a16="http://schemas.microsoft.com/office/drawing/2014/main" id="{00000000-0008-0000-1000-00001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89" name="Option Button 3088">
          <a:extLst>
            <a:ext uri="{FF2B5EF4-FFF2-40B4-BE49-F238E27FC236}">
              <a16:creationId xmlns:a16="http://schemas.microsoft.com/office/drawing/2014/main" id="{00000000-0008-0000-1000-00001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0" name="Option Button 3089">
          <a:extLst>
            <a:ext uri="{FF2B5EF4-FFF2-40B4-BE49-F238E27FC236}">
              <a16:creationId xmlns:a16="http://schemas.microsoft.com/office/drawing/2014/main" id="{00000000-0008-0000-1000-00001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1" name="Group Box 3090" descr="Group Box 5">
          <a:extLst>
            <a:ext uri="{FF2B5EF4-FFF2-40B4-BE49-F238E27FC236}">
              <a16:creationId xmlns:a16="http://schemas.microsoft.com/office/drawing/2014/main" id="{00000000-0008-0000-1000-00001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619</xdr:row>
      <xdr:rowOff>28440</xdr:rowOff>
    </xdr:from>
    <xdr:to>
      <xdr:col>7</xdr:col>
      <xdr:colOff>-363960</xdr:colOff>
      <xdr:row>620</xdr:row>
      <xdr:rowOff>0</xdr:rowOff>
    </xdr:to>
    <xdr:sp macro="" textlink="">
      <xdr:nvSpPr>
        <xdr:cNvPr id="3092" name="Option Button 3091">
          <a:extLst>
            <a:ext uri="{FF2B5EF4-FFF2-40B4-BE49-F238E27FC236}">
              <a16:creationId xmlns:a16="http://schemas.microsoft.com/office/drawing/2014/main" id="{00000000-0008-0000-1000-00001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3" name="Option Button 3092">
          <a:extLst>
            <a:ext uri="{FF2B5EF4-FFF2-40B4-BE49-F238E27FC236}">
              <a16:creationId xmlns:a16="http://schemas.microsoft.com/office/drawing/2014/main" id="{00000000-0008-0000-1000-00001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4" name="Option Button 3093">
          <a:extLst>
            <a:ext uri="{FF2B5EF4-FFF2-40B4-BE49-F238E27FC236}">
              <a16:creationId xmlns:a16="http://schemas.microsoft.com/office/drawing/2014/main" id="{00000000-0008-0000-1000-00001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5" name="Option Button 3094">
          <a:extLst>
            <a:ext uri="{FF2B5EF4-FFF2-40B4-BE49-F238E27FC236}">
              <a16:creationId xmlns:a16="http://schemas.microsoft.com/office/drawing/2014/main" id="{00000000-0008-0000-1000-00001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6" name="Group Box 3095" descr="Group Box 5">
          <a:extLst>
            <a:ext uri="{FF2B5EF4-FFF2-40B4-BE49-F238E27FC236}">
              <a16:creationId xmlns:a16="http://schemas.microsoft.com/office/drawing/2014/main" id="{00000000-0008-0000-1000-00001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620</xdr:row>
      <xdr:rowOff>28440</xdr:rowOff>
    </xdr:from>
    <xdr:to>
      <xdr:col>7</xdr:col>
      <xdr:colOff>-363960</xdr:colOff>
      <xdr:row>621</xdr:row>
      <xdr:rowOff>0</xdr:rowOff>
    </xdr:to>
    <xdr:sp macro="" textlink="">
      <xdr:nvSpPr>
        <xdr:cNvPr id="3097" name="Option Button 3096">
          <a:extLst>
            <a:ext uri="{FF2B5EF4-FFF2-40B4-BE49-F238E27FC236}">
              <a16:creationId xmlns:a16="http://schemas.microsoft.com/office/drawing/2014/main" id="{00000000-0008-0000-1000-00001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8" name="Option Button 3097">
          <a:extLst>
            <a:ext uri="{FF2B5EF4-FFF2-40B4-BE49-F238E27FC236}">
              <a16:creationId xmlns:a16="http://schemas.microsoft.com/office/drawing/2014/main" id="{00000000-0008-0000-1000-00001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099" name="Option Button 3098">
          <a:extLst>
            <a:ext uri="{FF2B5EF4-FFF2-40B4-BE49-F238E27FC236}">
              <a16:creationId xmlns:a16="http://schemas.microsoft.com/office/drawing/2014/main" id="{00000000-0008-0000-1000-00001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0" name="Option Button 3099">
          <a:extLst>
            <a:ext uri="{FF2B5EF4-FFF2-40B4-BE49-F238E27FC236}">
              <a16:creationId xmlns:a16="http://schemas.microsoft.com/office/drawing/2014/main" id="{00000000-0008-0000-1000-00001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1" name="Group Box 3100" descr="Group Box 5">
          <a:extLst>
            <a:ext uri="{FF2B5EF4-FFF2-40B4-BE49-F238E27FC236}">
              <a16:creationId xmlns:a16="http://schemas.microsoft.com/office/drawing/2014/main" id="{00000000-0008-0000-1000-00001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621</xdr:row>
      <xdr:rowOff>28440</xdr:rowOff>
    </xdr:from>
    <xdr:to>
      <xdr:col>7</xdr:col>
      <xdr:colOff>-363960</xdr:colOff>
      <xdr:row>622</xdr:row>
      <xdr:rowOff>0</xdr:rowOff>
    </xdr:to>
    <xdr:sp macro="" textlink="">
      <xdr:nvSpPr>
        <xdr:cNvPr id="3102" name="Option Button 3101">
          <a:extLst>
            <a:ext uri="{FF2B5EF4-FFF2-40B4-BE49-F238E27FC236}">
              <a16:creationId xmlns:a16="http://schemas.microsoft.com/office/drawing/2014/main" id="{00000000-0008-0000-1000-00001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3" name="Option Button 3102">
          <a:extLst>
            <a:ext uri="{FF2B5EF4-FFF2-40B4-BE49-F238E27FC236}">
              <a16:creationId xmlns:a16="http://schemas.microsoft.com/office/drawing/2014/main" id="{00000000-0008-0000-1000-00001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4" name="Option Button 3103">
          <a:extLst>
            <a:ext uri="{FF2B5EF4-FFF2-40B4-BE49-F238E27FC236}">
              <a16:creationId xmlns:a16="http://schemas.microsoft.com/office/drawing/2014/main" id="{00000000-0008-0000-1000-00002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5" name="Option Button 3104">
          <a:extLst>
            <a:ext uri="{FF2B5EF4-FFF2-40B4-BE49-F238E27FC236}">
              <a16:creationId xmlns:a16="http://schemas.microsoft.com/office/drawing/2014/main" id="{00000000-0008-0000-1000-00002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6" name="Group Box 3105" descr="Group Box 5">
          <a:extLst>
            <a:ext uri="{FF2B5EF4-FFF2-40B4-BE49-F238E27FC236}">
              <a16:creationId xmlns:a16="http://schemas.microsoft.com/office/drawing/2014/main" id="{00000000-0008-0000-1000-00002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622</xdr:row>
      <xdr:rowOff>28440</xdr:rowOff>
    </xdr:from>
    <xdr:to>
      <xdr:col>7</xdr:col>
      <xdr:colOff>-363960</xdr:colOff>
      <xdr:row>623</xdr:row>
      <xdr:rowOff>0</xdr:rowOff>
    </xdr:to>
    <xdr:sp macro="" textlink="">
      <xdr:nvSpPr>
        <xdr:cNvPr id="3107" name="Option Button 3106">
          <a:extLst>
            <a:ext uri="{FF2B5EF4-FFF2-40B4-BE49-F238E27FC236}">
              <a16:creationId xmlns:a16="http://schemas.microsoft.com/office/drawing/2014/main" id="{00000000-0008-0000-1000-00002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8" name="Option Button 3107">
          <a:extLst>
            <a:ext uri="{FF2B5EF4-FFF2-40B4-BE49-F238E27FC236}">
              <a16:creationId xmlns:a16="http://schemas.microsoft.com/office/drawing/2014/main" id="{00000000-0008-0000-1000-00002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09" name="Option Button 3108">
          <a:extLst>
            <a:ext uri="{FF2B5EF4-FFF2-40B4-BE49-F238E27FC236}">
              <a16:creationId xmlns:a16="http://schemas.microsoft.com/office/drawing/2014/main" id="{00000000-0008-0000-1000-00002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0" name="Option Button 3109">
          <a:extLst>
            <a:ext uri="{FF2B5EF4-FFF2-40B4-BE49-F238E27FC236}">
              <a16:creationId xmlns:a16="http://schemas.microsoft.com/office/drawing/2014/main" id="{00000000-0008-0000-1000-00002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1" name="Group Box 3110" descr="Group Box 5">
          <a:extLst>
            <a:ext uri="{FF2B5EF4-FFF2-40B4-BE49-F238E27FC236}">
              <a16:creationId xmlns:a16="http://schemas.microsoft.com/office/drawing/2014/main" id="{00000000-0008-0000-1000-00002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623</xdr:row>
      <xdr:rowOff>28440</xdr:rowOff>
    </xdr:from>
    <xdr:to>
      <xdr:col>7</xdr:col>
      <xdr:colOff>-363960</xdr:colOff>
      <xdr:row>624</xdr:row>
      <xdr:rowOff>0</xdr:rowOff>
    </xdr:to>
    <xdr:sp macro="" textlink="">
      <xdr:nvSpPr>
        <xdr:cNvPr id="3112" name="Option Button 3111">
          <a:extLst>
            <a:ext uri="{FF2B5EF4-FFF2-40B4-BE49-F238E27FC236}">
              <a16:creationId xmlns:a16="http://schemas.microsoft.com/office/drawing/2014/main" id="{00000000-0008-0000-1000-00002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3" name="Option Button 3112">
          <a:extLst>
            <a:ext uri="{FF2B5EF4-FFF2-40B4-BE49-F238E27FC236}">
              <a16:creationId xmlns:a16="http://schemas.microsoft.com/office/drawing/2014/main" id="{00000000-0008-0000-1000-00002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4" name="Option Button 3113">
          <a:extLst>
            <a:ext uri="{FF2B5EF4-FFF2-40B4-BE49-F238E27FC236}">
              <a16:creationId xmlns:a16="http://schemas.microsoft.com/office/drawing/2014/main" id="{00000000-0008-0000-1000-00002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5" name="Option Button 3114">
          <a:extLst>
            <a:ext uri="{FF2B5EF4-FFF2-40B4-BE49-F238E27FC236}">
              <a16:creationId xmlns:a16="http://schemas.microsoft.com/office/drawing/2014/main" id="{00000000-0008-0000-1000-00002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6" name="Group Box 3115" descr="Group Box 5">
          <a:extLst>
            <a:ext uri="{FF2B5EF4-FFF2-40B4-BE49-F238E27FC236}">
              <a16:creationId xmlns:a16="http://schemas.microsoft.com/office/drawing/2014/main" id="{00000000-0008-0000-1000-00002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624</xdr:row>
      <xdr:rowOff>28440</xdr:rowOff>
    </xdr:from>
    <xdr:to>
      <xdr:col>7</xdr:col>
      <xdr:colOff>-363960</xdr:colOff>
      <xdr:row>625</xdr:row>
      <xdr:rowOff>0</xdr:rowOff>
    </xdr:to>
    <xdr:sp macro="" textlink="">
      <xdr:nvSpPr>
        <xdr:cNvPr id="3117" name="Option Button 3116">
          <a:extLst>
            <a:ext uri="{FF2B5EF4-FFF2-40B4-BE49-F238E27FC236}">
              <a16:creationId xmlns:a16="http://schemas.microsoft.com/office/drawing/2014/main" id="{00000000-0008-0000-1000-00002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8" name="Option Button 3117">
          <a:extLst>
            <a:ext uri="{FF2B5EF4-FFF2-40B4-BE49-F238E27FC236}">
              <a16:creationId xmlns:a16="http://schemas.microsoft.com/office/drawing/2014/main" id="{00000000-0008-0000-1000-00002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19" name="Option Button 3118">
          <a:extLst>
            <a:ext uri="{FF2B5EF4-FFF2-40B4-BE49-F238E27FC236}">
              <a16:creationId xmlns:a16="http://schemas.microsoft.com/office/drawing/2014/main" id="{00000000-0008-0000-1000-00002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0" name="Option Button 3119">
          <a:extLst>
            <a:ext uri="{FF2B5EF4-FFF2-40B4-BE49-F238E27FC236}">
              <a16:creationId xmlns:a16="http://schemas.microsoft.com/office/drawing/2014/main" id="{00000000-0008-0000-1000-00003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1" name="Group Box 3120" descr="Group Box 5">
          <a:extLst>
            <a:ext uri="{FF2B5EF4-FFF2-40B4-BE49-F238E27FC236}">
              <a16:creationId xmlns:a16="http://schemas.microsoft.com/office/drawing/2014/main" id="{00000000-0008-0000-1000-00003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625</xdr:row>
      <xdr:rowOff>28440</xdr:rowOff>
    </xdr:from>
    <xdr:to>
      <xdr:col>7</xdr:col>
      <xdr:colOff>-363960</xdr:colOff>
      <xdr:row>626</xdr:row>
      <xdr:rowOff>0</xdr:rowOff>
    </xdr:to>
    <xdr:sp macro="" textlink="">
      <xdr:nvSpPr>
        <xdr:cNvPr id="3122" name="Option Button 3121">
          <a:extLst>
            <a:ext uri="{FF2B5EF4-FFF2-40B4-BE49-F238E27FC236}">
              <a16:creationId xmlns:a16="http://schemas.microsoft.com/office/drawing/2014/main" id="{00000000-0008-0000-1000-00003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3" name="Option Button 3122">
          <a:extLst>
            <a:ext uri="{FF2B5EF4-FFF2-40B4-BE49-F238E27FC236}">
              <a16:creationId xmlns:a16="http://schemas.microsoft.com/office/drawing/2014/main" id="{00000000-0008-0000-1000-00003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4" name="Option Button 3123">
          <a:extLst>
            <a:ext uri="{FF2B5EF4-FFF2-40B4-BE49-F238E27FC236}">
              <a16:creationId xmlns:a16="http://schemas.microsoft.com/office/drawing/2014/main" id="{00000000-0008-0000-1000-00003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5" name="Option Button 3124">
          <a:extLst>
            <a:ext uri="{FF2B5EF4-FFF2-40B4-BE49-F238E27FC236}">
              <a16:creationId xmlns:a16="http://schemas.microsoft.com/office/drawing/2014/main" id="{00000000-0008-0000-1000-00003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6" name="Group Box 3125" descr="Group Box 5">
          <a:extLst>
            <a:ext uri="{FF2B5EF4-FFF2-40B4-BE49-F238E27FC236}">
              <a16:creationId xmlns:a16="http://schemas.microsoft.com/office/drawing/2014/main" id="{00000000-0008-0000-1000-00003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626</xdr:row>
      <xdr:rowOff>28440</xdr:rowOff>
    </xdr:from>
    <xdr:to>
      <xdr:col>7</xdr:col>
      <xdr:colOff>-363960</xdr:colOff>
      <xdr:row>627</xdr:row>
      <xdr:rowOff>0</xdr:rowOff>
    </xdr:to>
    <xdr:sp macro="" textlink="">
      <xdr:nvSpPr>
        <xdr:cNvPr id="3127" name="Option Button 3126">
          <a:extLst>
            <a:ext uri="{FF2B5EF4-FFF2-40B4-BE49-F238E27FC236}">
              <a16:creationId xmlns:a16="http://schemas.microsoft.com/office/drawing/2014/main" id="{00000000-0008-0000-1000-00003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8" name="Option Button 3127">
          <a:extLst>
            <a:ext uri="{FF2B5EF4-FFF2-40B4-BE49-F238E27FC236}">
              <a16:creationId xmlns:a16="http://schemas.microsoft.com/office/drawing/2014/main" id="{00000000-0008-0000-1000-00003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29" name="Option Button 3128">
          <a:extLst>
            <a:ext uri="{FF2B5EF4-FFF2-40B4-BE49-F238E27FC236}">
              <a16:creationId xmlns:a16="http://schemas.microsoft.com/office/drawing/2014/main" id="{00000000-0008-0000-1000-00003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0" name="Option Button 3129">
          <a:extLst>
            <a:ext uri="{FF2B5EF4-FFF2-40B4-BE49-F238E27FC236}">
              <a16:creationId xmlns:a16="http://schemas.microsoft.com/office/drawing/2014/main" id="{00000000-0008-0000-1000-00003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1" name="Group Box 3130" descr="Group Box 5">
          <a:extLst>
            <a:ext uri="{FF2B5EF4-FFF2-40B4-BE49-F238E27FC236}">
              <a16:creationId xmlns:a16="http://schemas.microsoft.com/office/drawing/2014/main" id="{00000000-0008-0000-1000-00003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627</xdr:row>
      <xdr:rowOff>28440</xdr:rowOff>
    </xdr:from>
    <xdr:to>
      <xdr:col>7</xdr:col>
      <xdr:colOff>-363960</xdr:colOff>
      <xdr:row>628</xdr:row>
      <xdr:rowOff>0</xdr:rowOff>
    </xdr:to>
    <xdr:sp macro="" textlink="">
      <xdr:nvSpPr>
        <xdr:cNvPr id="3132" name="Option Button 3131">
          <a:extLst>
            <a:ext uri="{FF2B5EF4-FFF2-40B4-BE49-F238E27FC236}">
              <a16:creationId xmlns:a16="http://schemas.microsoft.com/office/drawing/2014/main" id="{00000000-0008-0000-1000-00003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3" name="Option Button 3132">
          <a:extLst>
            <a:ext uri="{FF2B5EF4-FFF2-40B4-BE49-F238E27FC236}">
              <a16:creationId xmlns:a16="http://schemas.microsoft.com/office/drawing/2014/main" id="{00000000-0008-0000-1000-00003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4" name="Option Button 3133">
          <a:extLst>
            <a:ext uri="{FF2B5EF4-FFF2-40B4-BE49-F238E27FC236}">
              <a16:creationId xmlns:a16="http://schemas.microsoft.com/office/drawing/2014/main" id="{00000000-0008-0000-1000-00003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5" name="Option Button 3134">
          <a:extLst>
            <a:ext uri="{FF2B5EF4-FFF2-40B4-BE49-F238E27FC236}">
              <a16:creationId xmlns:a16="http://schemas.microsoft.com/office/drawing/2014/main" id="{00000000-0008-0000-1000-00003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6" name="Group Box 3135" descr="Group Box 5">
          <a:extLst>
            <a:ext uri="{FF2B5EF4-FFF2-40B4-BE49-F238E27FC236}">
              <a16:creationId xmlns:a16="http://schemas.microsoft.com/office/drawing/2014/main" id="{00000000-0008-0000-1000-00004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628</xdr:row>
      <xdr:rowOff>28440</xdr:rowOff>
    </xdr:from>
    <xdr:to>
      <xdr:col>7</xdr:col>
      <xdr:colOff>-363960</xdr:colOff>
      <xdr:row>629</xdr:row>
      <xdr:rowOff>0</xdr:rowOff>
    </xdr:to>
    <xdr:sp macro="" textlink="">
      <xdr:nvSpPr>
        <xdr:cNvPr id="3137" name="Option Button 3136">
          <a:extLst>
            <a:ext uri="{FF2B5EF4-FFF2-40B4-BE49-F238E27FC236}">
              <a16:creationId xmlns:a16="http://schemas.microsoft.com/office/drawing/2014/main" id="{00000000-0008-0000-1000-00004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8" name="Option Button 3137">
          <a:extLst>
            <a:ext uri="{FF2B5EF4-FFF2-40B4-BE49-F238E27FC236}">
              <a16:creationId xmlns:a16="http://schemas.microsoft.com/office/drawing/2014/main" id="{00000000-0008-0000-1000-00004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39" name="Option Button 3138">
          <a:extLst>
            <a:ext uri="{FF2B5EF4-FFF2-40B4-BE49-F238E27FC236}">
              <a16:creationId xmlns:a16="http://schemas.microsoft.com/office/drawing/2014/main" id="{00000000-0008-0000-1000-00004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0" name="Option Button 3139">
          <a:extLst>
            <a:ext uri="{FF2B5EF4-FFF2-40B4-BE49-F238E27FC236}">
              <a16:creationId xmlns:a16="http://schemas.microsoft.com/office/drawing/2014/main" id="{00000000-0008-0000-1000-00004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1" name="Group Box 3140" descr="Group Box 5">
          <a:extLst>
            <a:ext uri="{FF2B5EF4-FFF2-40B4-BE49-F238E27FC236}">
              <a16:creationId xmlns:a16="http://schemas.microsoft.com/office/drawing/2014/main" id="{00000000-0008-0000-1000-00004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629</xdr:row>
      <xdr:rowOff>28440</xdr:rowOff>
    </xdr:from>
    <xdr:to>
      <xdr:col>7</xdr:col>
      <xdr:colOff>-363960</xdr:colOff>
      <xdr:row>630</xdr:row>
      <xdr:rowOff>0</xdr:rowOff>
    </xdr:to>
    <xdr:sp macro="" textlink="">
      <xdr:nvSpPr>
        <xdr:cNvPr id="3142" name="Option Button 3141">
          <a:extLst>
            <a:ext uri="{FF2B5EF4-FFF2-40B4-BE49-F238E27FC236}">
              <a16:creationId xmlns:a16="http://schemas.microsoft.com/office/drawing/2014/main" id="{00000000-0008-0000-1000-00004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3" name="Option Button 3142">
          <a:extLst>
            <a:ext uri="{FF2B5EF4-FFF2-40B4-BE49-F238E27FC236}">
              <a16:creationId xmlns:a16="http://schemas.microsoft.com/office/drawing/2014/main" id="{00000000-0008-0000-1000-00004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4" name="Option Button 3143">
          <a:extLst>
            <a:ext uri="{FF2B5EF4-FFF2-40B4-BE49-F238E27FC236}">
              <a16:creationId xmlns:a16="http://schemas.microsoft.com/office/drawing/2014/main" id="{00000000-0008-0000-1000-00004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5" name="Option Button 3144">
          <a:extLst>
            <a:ext uri="{FF2B5EF4-FFF2-40B4-BE49-F238E27FC236}">
              <a16:creationId xmlns:a16="http://schemas.microsoft.com/office/drawing/2014/main" id="{00000000-0008-0000-1000-00004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6" name="Group Box 3145" descr="Group Box 5">
          <a:extLst>
            <a:ext uri="{FF2B5EF4-FFF2-40B4-BE49-F238E27FC236}">
              <a16:creationId xmlns:a16="http://schemas.microsoft.com/office/drawing/2014/main" id="{00000000-0008-0000-1000-00004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630</xdr:row>
      <xdr:rowOff>28440</xdr:rowOff>
    </xdr:from>
    <xdr:to>
      <xdr:col>7</xdr:col>
      <xdr:colOff>-363960</xdr:colOff>
      <xdr:row>631</xdr:row>
      <xdr:rowOff>0</xdr:rowOff>
    </xdr:to>
    <xdr:sp macro="" textlink="">
      <xdr:nvSpPr>
        <xdr:cNvPr id="3147" name="Option Button 3146">
          <a:extLst>
            <a:ext uri="{FF2B5EF4-FFF2-40B4-BE49-F238E27FC236}">
              <a16:creationId xmlns:a16="http://schemas.microsoft.com/office/drawing/2014/main" id="{00000000-0008-0000-1000-00004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8" name="Option Button 3147">
          <a:extLst>
            <a:ext uri="{FF2B5EF4-FFF2-40B4-BE49-F238E27FC236}">
              <a16:creationId xmlns:a16="http://schemas.microsoft.com/office/drawing/2014/main" id="{00000000-0008-0000-1000-00004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49" name="Option Button 3148">
          <a:extLst>
            <a:ext uri="{FF2B5EF4-FFF2-40B4-BE49-F238E27FC236}">
              <a16:creationId xmlns:a16="http://schemas.microsoft.com/office/drawing/2014/main" id="{00000000-0008-0000-1000-00004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0" name="Option Button 3149">
          <a:extLst>
            <a:ext uri="{FF2B5EF4-FFF2-40B4-BE49-F238E27FC236}">
              <a16:creationId xmlns:a16="http://schemas.microsoft.com/office/drawing/2014/main" id="{00000000-0008-0000-1000-00004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1" name="Group Box 3150" descr="Group Box 5">
          <a:extLst>
            <a:ext uri="{FF2B5EF4-FFF2-40B4-BE49-F238E27FC236}">
              <a16:creationId xmlns:a16="http://schemas.microsoft.com/office/drawing/2014/main" id="{00000000-0008-0000-1000-00004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631</xdr:row>
      <xdr:rowOff>28440</xdr:rowOff>
    </xdr:from>
    <xdr:to>
      <xdr:col>7</xdr:col>
      <xdr:colOff>-363960</xdr:colOff>
      <xdr:row>632</xdr:row>
      <xdr:rowOff>0</xdr:rowOff>
    </xdr:to>
    <xdr:sp macro="" textlink="">
      <xdr:nvSpPr>
        <xdr:cNvPr id="3152" name="Option Button 3151">
          <a:extLst>
            <a:ext uri="{FF2B5EF4-FFF2-40B4-BE49-F238E27FC236}">
              <a16:creationId xmlns:a16="http://schemas.microsoft.com/office/drawing/2014/main" id="{00000000-0008-0000-1000-00005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3" name="Option Button 3152">
          <a:extLst>
            <a:ext uri="{FF2B5EF4-FFF2-40B4-BE49-F238E27FC236}">
              <a16:creationId xmlns:a16="http://schemas.microsoft.com/office/drawing/2014/main" id="{00000000-0008-0000-1000-00005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4" name="Option Button 3153">
          <a:extLst>
            <a:ext uri="{FF2B5EF4-FFF2-40B4-BE49-F238E27FC236}">
              <a16:creationId xmlns:a16="http://schemas.microsoft.com/office/drawing/2014/main" id="{00000000-0008-0000-1000-00005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5" name="Option Button 3154">
          <a:extLst>
            <a:ext uri="{FF2B5EF4-FFF2-40B4-BE49-F238E27FC236}">
              <a16:creationId xmlns:a16="http://schemas.microsoft.com/office/drawing/2014/main" id="{00000000-0008-0000-1000-00005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6" name="Group Box 3155" descr="Group Box 5">
          <a:extLst>
            <a:ext uri="{FF2B5EF4-FFF2-40B4-BE49-F238E27FC236}">
              <a16:creationId xmlns:a16="http://schemas.microsoft.com/office/drawing/2014/main" id="{00000000-0008-0000-1000-00005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632</xdr:row>
      <xdr:rowOff>28440</xdr:rowOff>
    </xdr:from>
    <xdr:to>
      <xdr:col>7</xdr:col>
      <xdr:colOff>-363960</xdr:colOff>
      <xdr:row>633</xdr:row>
      <xdr:rowOff>0</xdr:rowOff>
    </xdr:to>
    <xdr:sp macro="" textlink="">
      <xdr:nvSpPr>
        <xdr:cNvPr id="3157" name="Option Button 3156">
          <a:extLst>
            <a:ext uri="{FF2B5EF4-FFF2-40B4-BE49-F238E27FC236}">
              <a16:creationId xmlns:a16="http://schemas.microsoft.com/office/drawing/2014/main" id="{00000000-0008-0000-1000-00005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8" name="Option Button 3157">
          <a:extLst>
            <a:ext uri="{FF2B5EF4-FFF2-40B4-BE49-F238E27FC236}">
              <a16:creationId xmlns:a16="http://schemas.microsoft.com/office/drawing/2014/main" id="{00000000-0008-0000-1000-00005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59" name="Option Button 3158">
          <a:extLst>
            <a:ext uri="{FF2B5EF4-FFF2-40B4-BE49-F238E27FC236}">
              <a16:creationId xmlns:a16="http://schemas.microsoft.com/office/drawing/2014/main" id="{00000000-0008-0000-1000-00005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0" name="Option Button 3159">
          <a:extLst>
            <a:ext uri="{FF2B5EF4-FFF2-40B4-BE49-F238E27FC236}">
              <a16:creationId xmlns:a16="http://schemas.microsoft.com/office/drawing/2014/main" id="{00000000-0008-0000-1000-00005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1" name="Group Box 3160" descr="Group Box 5">
          <a:extLst>
            <a:ext uri="{FF2B5EF4-FFF2-40B4-BE49-F238E27FC236}">
              <a16:creationId xmlns:a16="http://schemas.microsoft.com/office/drawing/2014/main" id="{00000000-0008-0000-1000-00005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633</xdr:row>
      <xdr:rowOff>28440</xdr:rowOff>
    </xdr:from>
    <xdr:to>
      <xdr:col>7</xdr:col>
      <xdr:colOff>-363960</xdr:colOff>
      <xdr:row>634</xdr:row>
      <xdr:rowOff>0</xdr:rowOff>
    </xdr:to>
    <xdr:sp macro="" textlink="">
      <xdr:nvSpPr>
        <xdr:cNvPr id="3162" name="Option Button 3161">
          <a:extLst>
            <a:ext uri="{FF2B5EF4-FFF2-40B4-BE49-F238E27FC236}">
              <a16:creationId xmlns:a16="http://schemas.microsoft.com/office/drawing/2014/main" id="{00000000-0008-0000-1000-00005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3" name="Option Button 3162">
          <a:extLst>
            <a:ext uri="{FF2B5EF4-FFF2-40B4-BE49-F238E27FC236}">
              <a16:creationId xmlns:a16="http://schemas.microsoft.com/office/drawing/2014/main" id="{00000000-0008-0000-1000-00005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4" name="Option Button 3163">
          <a:extLst>
            <a:ext uri="{FF2B5EF4-FFF2-40B4-BE49-F238E27FC236}">
              <a16:creationId xmlns:a16="http://schemas.microsoft.com/office/drawing/2014/main" id="{00000000-0008-0000-1000-00005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5" name="Option Button 3164">
          <a:extLst>
            <a:ext uri="{FF2B5EF4-FFF2-40B4-BE49-F238E27FC236}">
              <a16:creationId xmlns:a16="http://schemas.microsoft.com/office/drawing/2014/main" id="{00000000-0008-0000-1000-00005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6" name="Group Box 3165" descr="Group Box 5">
          <a:extLst>
            <a:ext uri="{FF2B5EF4-FFF2-40B4-BE49-F238E27FC236}">
              <a16:creationId xmlns:a16="http://schemas.microsoft.com/office/drawing/2014/main" id="{00000000-0008-0000-1000-00005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634</xdr:row>
      <xdr:rowOff>28440</xdr:rowOff>
    </xdr:from>
    <xdr:to>
      <xdr:col>7</xdr:col>
      <xdr:colOff>-363960</xdr:colOff>
      <xdr:row>635</xdr:row>
      <xdr:rowOff>0</xdr:rowOff>
    </xdr:to>
    <xdr:sp macro="" textlink="">
      <xdr:nvSpPr>
        <xdr:cNvPr id="3167" name="Option Button 3166">
          <a:extLst>
            <a:ext uri="{FF2B5EF4-FFF2-40B4-BE49-F238E27FC236}">
              <a16:creationId xmlns:a16="http://schemas.microsoft.com/office/drawing/2014/main" id="{00000000-0008-0000-1000-00005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8" name="Option Button 3167">
          <a:extLst>
            <a:ext uri="{FF2B5EF4-FFF2-40B4-BE49-F238E27FC236}">
              <a16:creationId xmlns:a16="http://schemas.microsoft.com/office/drawing/2014/main" id="{00000000-0008-0000-1000-00006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69" name="Option Button 3168">
          <a:extLst>
            <a:ext uri="{FF2B5EF4-FFF2-40B4-BE49-F238E27FC236}">
              <a16:creationId xmlns:a16="http://schemas.microsoft.com/office/drawing/2014/main" id="{00000000-0008-0000-1000-00006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0" name="Option Button 3169">
          <a:extLst>
            <a:ext uri="{FF2B5EF4-FFF2-40B4-BE49-F238E27FC236}">
              <a16:creationId xmlns:a16="http://schemas.microsoft.com/office/drawing/2014/main" id="{00000000-0008-0000-1000-00006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1" name="Group Box 3170" descr="Group Box 5">
          <a:extLst>
            <a:ext uri="{FF2B5EF4-FFF2-40B4-BE49-F238E27FC236}">
              <a16:creationId xmlns:a16="http://schemas.microsoft.com/office/drawing/2014/main" id="{00000000-0008-0000-1000-00006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635</xdr:row>
      <xdr:rowOff>28440</xdr:rowOff>
    </xdr:from>
    <xdr:to>
      <xdr:col>7</xdr:col>
      <xdr:colOff>-363960</xdr:colOff>
      <xdr:row>636</xdr:row>
      <xdr:rowOff>0</xdr:rowOff>
    </xdr:to>
    <xdr:sp macro="" textlink="">
      <xdr:nvSpPr>
        <xdr:cNvPr id="3172" name="Option Button 3171">
          <a:extLst>
            <a:ext uri="{FF2B5EF4-FFF2-40B4-BE49-F238E27FC236}">
              <a16:creationId xmlns:a16="http://schemas.microsoft.com/office/drawing/2014/main" id="{00000000-0008-0000-1000-00006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3" name="Option Button 3172">
          <a:extLst>
            <a:ext uri="{FF2B5EF4-FFF2-40B4-BE49-F238E27FC236}">
              <a16:creationId xmlns:a16="http://schemas.microsoft.com/office/drawing/2014/main" id="{00000000-0008-0000-1000-00006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4" name="Option Button 3173">
          <a:extLst>
            <a:ext uri="{FF2B5EF4-FFF2-40B4-BE49-F238E27FC236}">
              <a16:creationId xmlns:a16="http://schemas.microsoft.com/office/drawing/2014/main" id="{00000000-0008-0000-1000-00006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5" name="Option Button 3174">
          <a:extLst>
            <a:ext uri="{FF2B5EF4-FFF2-40B4-BE49-F238E27FC236}">
              <a16:creationId xmlns:a16="http://schemas.microsoft.com/office/drawing/2014/main" id="{00000000-0008-0000-1000-00006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6" name="Group Box 3175" descr="Group Box 5">
          <a:extLst>
            <a:ext uri="{FF2B5EF4-FFF2-40B4-BE49-F238E27FC236}">
              <a16:creationId xmlns:a16="http://schemas.microsoft.com/office/drawing/2014/main" id="{00000000-0008-0000-1000-00006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636</xdr:row>
      <xdr:rowOff>28440</xdr:rowOff>
    </xdr:from>
    <xdr:to>
      <xdr:col>7</xdr:col>
      <xdr:colOff>-363960</xdr:colOff>
      <xdr:row>637</xdr:row>
      <xdr:rowOff>0</xdr:rowOff>
    </xdr:to>
    <xdr:sp macro="" textlink="">
      <xdr:nvSpPr>
        <xdr:cNvPr id="3177" name="Option Button 3176">
          <a:extLst>
            <a:ext uri="{FF2B5EF4-FFF2-40B4-BE49-F238E27FC236}">
              <a16:creationId xmlns:a16="http://schemas.microsoft.com/office/drawing/2014/main" id="{00000000-0008-0000-1000-00006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8" name="Option Button 3177">
          <a:extLst>
            <a:ext uri="{FF2B5EF4-FFF2-40B4-BE49-F238E27FC236}">
              <a16:creationId xmlns:a16="http://schemas.microsoft.com/office/drawing/2014/main" id="{00000000-0008-0000-1000-00006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79" name="Option Button 3178">
          <a:extLst>
            <a:ext uri="{FF2B5EF4-FFF2-40B4-BE49-F238E27FC236}">
              <a16:creationId xmlns:a16="http://schemas.microsoft.com/office/drawing/2014/main" id="{00000000-0008-0000-1000-00006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0" name="Option Button 3179">
          <a:extLst>
            <a:ext uri="{FF2B5EF4-FFF2-40B4-BE49-F238E27FC236}">
              <a16:creationId xmlns:a16="http://schemas.microsoft.com/office/drawing/2014/main" id="{00000000-0008-0000-1000-00006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1" name="Group Box 3180" descr="Group Box 5">
          <a:extLst>
            <a:ext uri="{FF2B5EF4-FFF2-40B4-BE49-F238E27FC236}">
              <a16:creationId xmlns:a16="http://schemas.microsoft.com/office/drawing/2014/main" id="{00000000-0008-0000-1000-00006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637</xdr:row>
      <xdr:rowOff>28440</xdr:rowOff>
    </xdr:from>
    <xdr:to>
      <xdr:col>7</xdr:col>
      <xdr:colOff>-363960</xdr:colOff>
      <xdr:row>638</xdr:row>
      <xdr:rowOff>0</xdr:rowOff>
    </xdr:to>
    <xdr:sp macro="" textlink="">
      <xdr:nvSpPr>
        <xdr:cNvPr id="3182" name="Option Button 3181">
          <a:extLst>
            <a:ext uri="{FF2B5EF4-FFF2-40B4-BE49-F238E27FC236}">
              <a16:creationId xmlns:a16="http://schemas.microsoft.com/office/drawing/2014/main" id="{00000000-0008-0000-1000-00006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3" name="Option Button 3182">
          <a:extLst>
            <a:ext uri="{FF2B5EF4-FFF2-40B4-BE49-F238E27FC236}">
              <a16:creationId xmlns:a16="http://schemas.microsoft.com/office/drawing/2014/main" id="{00000000-0008-0000-1000-00006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4" name="Option Button 3183">
          <a:extLst>
            <a:ext uri="{FF2B5EF4-FFF2-40B4-BE49-F238E27FC236}">
              <a16:creationId xmlns:a16="http://schemas.microsoft.com/office/drawing/2014/main" id="{00000000-0008-0000-1000-00007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5" name="Option Button 3184">
          <a:extLst>
            <a:ext uri="{FF2B5EF4-FFF2-40B4-BE49-F238E27FC236}">
              <a16:creationId xmlns:a16="http://schemas.microsoft.com/office/drawing/2014/main" id="{00000000-0008-0000-1000-00007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6" name="Group Box 3185" descr="Group Box 5">
          <a:extLst>
            <a:ext uri="{FF2B5EF4-FFF2-40B4-BE49-F238E27FC236}">
              <a16:creationId xmlns:a16="http://schemas.microsoft.com/office/drawing/2014/main" id="{00000000-0008-0000-1000-00007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638</xdr:row>
      <xdr:rowOff>28440</xdr:rowOff>
    </xdr:from>
    <xdr:to>
      <xdr:col>7</xdr:col>
      <xdr:colOff>-363960</xdr:colOff>
      <xdr:row>639</xdr:row>
      <xdr:rowOff>0</xdr:rowOff>
    </xdr:to>
    <xdr:sp macro="" textlink="">
      <xdr:nvSpPr>
        <xdr:cNvPr id="3187" name="Option Button 3186">
          <a:extLst>
            <a:ext uri="{FF2B5EF4-FFF2-40B4-BE49-F238E27FC236}">
              <a16:creationId xmlns:a16="http://schemas.microsoft.com/office/drawing/2014/main" id="{00000000-0008-0000-1000-00007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8" name="Option Button 3187">
          <a:extLst>
            <a:ext uri="{FF2B5EF4-FFF2-40B4-BE49-F238E27FC236}">
              <a16:creationId xmlns:a16="http://schemas.microsoft.com/office/drawing/2014/main" id="{00000000-0008-0000-1000-00007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89" name="Option Button 3188">
          <a:extLst>
            <a:ext uri="{FF2B5EF4-FFF2-40B4-BE49-F238E27FC236}">
              <a16:creationId xmlns:a16="http://schemas.microsoft.com/office/drawing/2014/main" id="{00000000-0008-0000-1000-00007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0" name="Option Button 3189">
          <a:extLst>
            <a:ext uri="{FF2B5EF4-FFF2-40B4-BE49-F238E27FC236}">
              <a16:creationId xmlns:a16="http://schemas.microsoft.com/office/drawing/2014/main" id="{00000000-0008-0000-1000-00007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1" name="Group Box 3190" descr="Group Box 5">
          <a:extLst>
            <a:ext uri="{FF2B5EF4-FFF2-40B4-BE49-F238E27FC236}">
              <a16:creationId xmlns:a16="http://schemas.microsoft.com/office/drawing/2014/main" id="{00000000-0008-0000-1000-00007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639</xdr:row>
      <xdr:rowOff>28440</xdr:rowOff>
    </xdr:from>
    <xdr:to>
      <xdr:col>7</xdr:col>
      <xdr:colOff>-363960</xdr:colOff>
      <xdr:row>640</xdr:row>
      <xdr:rowOff>0</xdr:rowOff>
    </xdr:to>
    <xdr:sp macro="" textlink="">
      <xdr:nvSpPr>
        <xdr:cNvPr id="3192" name="Option Button 3191">
          <a:extLst>
            <a:ext uri="{FF2B5EF4-FFF2-40B4-BE49-F238E27FC236}">
              <a16:creationId xmlns:a16="http://schemas.microsoft.com/office/drawing/2014/main" id="{00000000-0008-0000-1000-00007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3" name="Option Button 3192">
          <a:extLst>
            <a:ext uri="{FF2B5EF4-FFF2-40B4-BE49-F238E27FC236}">
              <a16:creationId xmlns:a16="http://schemas.microsoft.com/office/drawing/2014/main" id="{00000000-0008-0000-1000-00007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4" name="Option Button 3193">
          <a:extLst>
            <a:ext uri="{FF2B5EF4-FFF2-40B4-BE49-F238E27FC236}">
              <a16:creationId xmlns:a16="http://schemas.microsoft.com/office/drawing/2014/main" id="{00000000-0008-0000-1000-00007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5" name="Option Button 3194">
          <a:extLst>
            <a:ext uri="{FF2B5EF4-FFF2-40B4-BE49-F238E27FC236}">
              <a16:creationId xmlns:a16="http://schemas.microsoft.com/office/drawing/2014/main" id="{00000000-0008-0000-1000-00007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6" name="Group Box 3195" descr="Group Box 5">
          <a:extLst>
            <a:ext uri="{FF2B5EF4-FFF2-40B4-BE49-F238E27FC236}">
              <a16:creationId xmlns:a16="http://schemas.microsoft.com/office/drawing/2014/main" id="{00000000-0008-0000-1000-00007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640</xdr:row>
      <xdr:rowOff>28440</xdr:rowOff>
    </xdr:from>
    <xdr:to>
      <xdr:col>7</xdr:col>
      <xdr:colOff>-363960</xdr:colOff>
      <xdr:row>641</xdr:row>
      <xdr:rowOff>0</xdr:rowOff>
    </xdr:to>
    <xdr:sp macro="" textlink="">
      <xdr:nvSpPr>
        <xdr:cNvPr id="3197" name="Option Button 3196">
          <a:extLst>
            <a:ext uri="{FF2B5EF4-FFF2-40B4-BE49-F238E27FC236}">
              <a16:creationId xmlns:a16="http://schemas.microsoft.com/office/drawing/2014/main" id="{00000000-0008-0000-1000-00007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8" name="Option Button 3197">
          <a:extLst>
            <a:ext uri="{FF2B5EF4-FFF2-40B4-BE49-F238E27FC236}">
              <a16:creationId xmlns:a16="http://schemas.microsoft.com/office/drawing/2014/main" id="{00000000-0008-0000-1000-00007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199" name="Option Button 3198">
          <a:extLst>
            <a:ext uri="{FF2B5EF4-FFF2-40B4-BE49-F238E27FC236}">
              <a16:creationId xmlns:a16="http://schemas.microsoft.com/office/drawing/2014/main" id="{00000000-0008-0000-1000-00007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0" name="Option Button 3199">
          <a:extLst>
            <a:ext uri="{FF2B5EF4-FFF2-40B4-BE49-F238E27FC236}">
              <a16:creationId xmlns:a16="http://schemas.microsoft.com/office/drawing/2014/main" id="{00000000-0008-0000-1000-00008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1" name="Group Box 3200" descr="Group Box 5">
          <a:extLst>
            <a:ext uri="{FF2B5EF4-FFF2-40B4-BE49-F238E27FC236}">
              <a16:creationId xmlns:a16="http://schemas.microsoft.com/office/drawing/2014/main" id="{00000000-0008-0000-1000-00008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641</xdr:row>
      <xdr:rowOff>28440</xdr:rowOff>
    </xdr:from>
    <xdr:to>
      <xdr:col>7</xdr:col>
      <xdr:colOff>-363960</xdr:colOff>
      <xdr:row>642</xdr:row>
      <xdr:rowOff>0</xdr:rowOff>
    </xdr:to>
    <xdr:sp macro="" textlink="">
      <xdr:nvSpPr>
        <xdr:cNvPr id="3202" name="Option Button 3201">
          <a:extLst>
            <a:ext uri="{FF2B5EF4-FFF2-40B4-BE49-F238E27FC236}">
              <a16:creationId xmlns:a16="http://schemas.microsoft.com/office/drawing/2014/main" id="{00000000-0008-0000-1000-00008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3" name="Option Button 3202">
          <a:extLst>
            <a:ext uri="{FF2B5EF4-FFF2-40B4-BE49-F238E27FC236}">
              <a16:creationId xmlns:a16="http://schemas.microsoft.com/office/drawing/2014/main" id="{00000000-0008-0000-1000-00008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4" name="Option Button 3203">
          <a:extLst>
            <a:ext uri="{FF2B5EF4-FFF2-40B4-BE49-F238E27FC236}">
              <a16:creationId xmlns:a16="http://schemas.microsoft.com/office/drawing/2014/main" id="{00000000-0008-0000-1000-00008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5" name="Option Button 3204">
          <a:extLst>
            <a:ext uri="{FF2B5EF4-FFF2-40B4-BE49-F238E27FC236}">
              <a16:creationId xmlns:a16="http://schemas.microsoft.com/office/drawing/2014/main" id="{00000000-0008-0000-1000-00008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6" name="Group Box 3205" descr="Group Box 5">
          <a:extLst>
            <a:ext uri="{FF2B5EF4-FFF2-40B4-BE49-F238E27FC236}">
              <a16:creationId xmlns:a16="http://schemas.microsoft.com/office/drawing/2014/main" id="{00000000-0008-0000-1000-00008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642</xdr:row>
      <xdr:rowOff>28440</xdr:rowOff>
    </xdr:from>
    <xdr:to>
      <xdr:col>7</xdr:col>
      <xdr:colOff>-363960</xdr:colOff>
      <xdr:row>643</xdr:row>
      <xdr:rowOff>0</xdr:rowOff>
    </xdr:to>
    <xdr:sp macro="" textlink="">
      <xdr:nvSpPr>
        <xdr:cNvPr id="3207" name="Option Button 3206">
          <a:extLst>
            <a:ext uri="{FF2B5EF4-FFF2-40B4-BE49-F238E27FC236}">
              <a16:creationId xmlns:a16="http://schemas.microsoft.com/office/drawing/2014/main" id="{00000000-0008-0000-1000-00008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8" name="Option Button 3207">
          <a:extLst>
            <a:ext uri="{FF2B5EF4-FFF2-40B4-BE49-F238E27FC236}">
              <a16:creationId xmlns:a16="http://schemas.microsoft.com/office/drawing/2014/main" id="{00000000-0008-0000-1000-00008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09" name="Option Button 3208">
          <a:extLst>
            <a:ext uri="{FF2B5EF4-FFF2-40B4-BE49-F238E27FC236}">
              <a16:creationId xmlns:a16="http://schemas.microsoft.com/office/drawing/2014/main" id="{00000000-0008-0000-1000-00008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0" name="Option Button 3209">
          <a:extLst>
            <a:ext uri="{FF2B5EF4-FFF2-40B4-BE49-F238E27FC236}">
              <a16:creationId xmlns:a16="http://schemas.microsoft.com/office/drawing/2014/main" id="{00000000-0008-0000-1000-00008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1" name="Group Box 3210" descr="Group Box 5">
          <a:extLst>
            <a:ext uri="{FF2B5EF4-FFF2-40B4-BE49-F238E27FC236}">
              <a16:creationId xmlns:a16="http://schemas.microsoft.com/office/drawing/2014/main" id="{00000000-0008-0000-1000-00008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643</xdr:row>
      <xdr:rowOff>28440</xdr:rowOff>
    </xdr:from>
    <xdr:to>
      <xdr:col>7</xdr:col>
      <xdr:colOff>-363960</xdr:colOff>
      <xdr:row>644</xdr:row>
      <xdr:rowOff>0</xdr:rowOff>
    </xdr:to>
    <xdr:sp macro="" textlink="">
      <xdr:nvSpPr>
        <xdr:cNvPr id="3212" name="Option Button 3211">
          <a:extLst>
            <a:ext uri="{FF2B5EF4-FFF2-40B4-BE49-F238E27FC236}">
              <a16:creationId xmlns:a16="http://schemas.microsoft.com/office/drawing/2014/main" id="{00000000-0008-0000-1000-00008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3" name="Option Button 3212">
          <a:extLst>
            <a:ext uri="{FF2B5EF4-FFF2-40B4-BE49-F238E27FC236}">
              <a16:creationId xmlns:a16="http://schemas.microsoft.com/office/drawing/2014/main" id="{00000000-0008-0000-1000-00008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4" name="Option Button 3213">
          <a:extLst>
            <a:ext uri="{FF2B5EF4-FFF2-40B4-BE49-F238E27FC236}">
              <a16:creationId xmlns:a16="http://schemas.microsoft.com/office/drawing/2014/main" id="{00000000-0008-0000-1000-00008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5" name="Option Button 3214">
          <a:extLst>
            <a:ext uri="{FF2B5EF4-FFF2-40B4-BE49-F238E27FC236}">
              <a16:creationId xmlns:a16="http://schemas.microsoft.com/office/drawing/2014/main" id="{00000000-0008-0000-1000-00008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6" name="Group Box 3215" descr="Group Box 5">
          <a:extLst>
            <a:ext uri="{FF2B5EF4-FFF2-40B4-BE49-F238E27FC236}">
              <a16:creationId xmlns:a16="http://schemas.microsoft.com/office/drawing/2014/main" id="{00000000-0008-0000-1000-00009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644</xdr:row>
      <xdr:rowOff>28440</xdr:rowOff>
    </xdr:from>
    <xdr:to>
      <xdr:col>7</xdr:col>
      <xdr:colOff>-363960</xdr:colOff>
      <xdr:row>645</xdr:row>
      <xdr:rowOff>0</xdr:rowOff>
    </xdr:to>
    <xdr:sp macro="" textlink="">
      <xdr:nvSpPr>
        <xdr:cNvPr id="3217" name="Option Button 3216">
          <a:extLst>
            <a:ext uri="{FF2B5EF4-FFF2-40B4-BE49-F238E27FC236}">
              <a16:creationId xmlns:a16="http://schemas.microsoft.com/office/drawing/2014/main" id="{00000000-0008-0000-1000-00009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8" name="Option Button 3217">
          <a:extLst>
            <a:ext uri="{FF2B5EF4-FFF2-40B4-BE49-F238E27FC236}">
              <a16:creationId xmlns:a16="http://schemas.microsoft.com/office/drawing/2014/main" id="{00000000-0008-0000-1000-00009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19" name="Option Button 3218">
          <a:extLst>
            <a:ext uri="{FF2B5EF4-FFF2-40B4-BE49-F238E27FC236}">
              <a16:creationId xmlns:a16="http://schemas.microsoft.com/office/drawing/2014/main" id="{00000000-0008-0000-1000-00009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0" name="Option Button 3219">
          <a:extLst>
            <a:ext uri="{FF2B5EF4-FFF2-40B4-BE49-F238E27FC236}">
              <a16:creationId xmlns:a16="http://schemas.microsoft.com/office/drawing/2014/main" id="{00000000-0008-0000-1000-00009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1" name="Group Box 3220" descr="Group Box 5">
          <a:extLst>
            <a:ext uri="{FF2B5EF4-FFF2-40B4-BE49-F238E27FC236}">
              <a16:creationId xmlns:a16="http://schemas.microsoft.com/office/drawing/2014/main" id="{00000000-0008-0000-1000-00009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645</xdr:row>
      <xdr:rowOff>28440</xdr:rowOff>
    </xdr:from>
    <xdr:to>
      <xdr:col>7</xdr:col>
      <xdr:colOff>-363960</xdr:colOff>
      <xdr:row>646</xdr:row>
      <xdr:rowOff>0</xdr:rowOff>
    </xdr:to>
    <xdr:sp macro="" textlink="">
      <xdr:nvSpPr>
        <xdr:cNvPr id="3222" name="Option Button 3221">
          <a:extLst>
            <a:ext uri="{FF2B5EF4-FFF2-40B4-BE49-F238E27FC236}">
              <a16:creationId xmlns:a16="http://schemas.microsoft.com/office/drawing/2014/main" id="{00000000-0008-0000-1000-00009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3" name="Option Button 3222">
          <a:extLst>
            <a:ext uri="{FF2B5EF4-FFF2-40B4-BE49-F238E27FC236}">
              <a16:creationId xmlns:a16="http://schemas.microsoft.com/office/drawing/2014/main" id="{00000000-0008-0000-1000-00009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4" name="Option Button 3223">
          <a:extLst>
            <a:ext uri="{FF2B5EF4-FFF2-40B4-BE49-F238E27FC236}">
              <a16:creationId xmlns:a16="http://schemas.microsoft.com/office/drawing/2014/main" id="{00000000-0008-0000-1000-00009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5" name="Option Button 3224">
          <a:extLst>
            <a:ext uri="{FF2B5EF4-FFF2-40B4-BE49-F238E27FC236}">
              <a16:creationId xmlns:a16="http://schemas.microsoft.com/office/drawing/2014/main" id="{00000000-0008-0000-1000-00009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6" name="Group Box 3225" descr="Group Box 5">
          <a:extLst>
            <a:ext uri="{FF2B5EF4-FFF2-40B4-BE49-F238E27FC236}">
              <a16:creationId xmlns:a16="http://schemas.microsoft.com/office/drawing/2014/main" id="{00000000-0008-0000-1000-00009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646</xdr:row>
      <xdr:rowOff>28440</xdr:rowOff>
    </xdr:from>
    <xdr:to>
      <xdr:col>7</xdr:col>
      <xdr:colOff>-363960</xdr:colOff>
      <xdr:row>647</xdr:row>
      <xdr:rowOff>0</xdr:rowOff>
    </xdr:to>
    <xdr:sp macro="" textlink="">
      <xdr:nvSpPr>
        <xdr:cNvPr id="3227" name="Option Button 3226">
          <a:extLst>
            <a:ext uri="{FF2B5EF4-FFF2-40B4-BE49-F238E27FC236}">
              <a16:creationId xmlns:a16="http://schemas.microsoft.com/office/drawing/2014/main" id="{00000000-0008-0000-1000-00009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8" name="Option Button 3227">
          <a:extLst>
            <a:ext uri="{FF2B5EF4-FFF2-40B4-BE49-F238E27FC236}">
              <a16:creationId xmlns:a16="http://schemas.microsoft.com/office/drawing/2014/main" id="{00000000-0008-0000-1000-00009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29" name="Option Button 3228">
          <a:extLst>
            <a:ext uri="{FF2B5EF4-FFF2-40B4-BE49-F238E27FC236}">
              <a16:creationId xmlns:a16="http://schemas.microsoft.com/office/drawing/2014/main" id="{00000000-0008-0000-1000-00009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0" name="Option Button 3229">
          <a:extLst>
            <a:ext uri="{FF2B5EF4-FFF2-40B4-BE49-F238E27FC236}">
              <a16:creationId xmlns:a16="http://schemas.microsoft.com/office/drawing/2014/main" id="{00000000-0008-0000-1000-00009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1" name="Group Box 3230" descr="Group Box 5">
          <a:extLst>
            <a:ext uri="{FF2B5EF4-FFF2-40B4-BE49-F238E27FC236}">
              <a16:creationId xmlns:a16="http://schemas.microsoft.com/office/drawing/2014/main" id="{00000000-0008-0000-1000-00009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647</xdr:row>
      <xdr:rowOff>28440</xdr:rowOff>
    </xdr:from>
    <xdr:to>
      <xdr:col>7</xdr:col>
      <xdr:colOff>-363960</xdr:colOff>
      <xdr:row>648</xdr:row>
      <xdr:rowOff>0</xdr:rowOff>
    </xdr:to>
    <xdr:sp macro="" textlink="">
      <xdr:nvSpPr>
        <xdr:cNvPr id="3232" name="Option Button 3231">
          <a:extLst>
            <a:ext uri="{FF2B5EF4-FFF2-40B4-BE49-F238E27FC236}">
              <a16:creationId xmlns:a16="http://schemas.microsoft.com/office/drawing/2014/main" id="{00000000-0008-0000-1000-0000A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3" name="Option Button 3232">
          <a:extLst>
            <a:ext uri="{FF2B5EF4-FFF2-40B4-BE49-F238E27FC236}">
              <a16:creationId xmlns:a16="http://schemas.microsoft.com/office/drawing/2014/main" id="{00000000-0008-0000-1000-0000A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4" name="Option Button 3233">
          <a:extLst>
            <a:ext uri="{FF2B5EF4-FFF2-40B4-BE49-F238E27FC236}">
              <a16:creationId xmlns:a16="http://schemas.microsoft.com/office/drawing/2014/main" id="{00000000-0008-0000-1000-0000A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5" name="Option Button 3234">
          <a:extLst>
            <a:ext uri="{FF2B5EF4-FFF2-40B4-BE49-F238E27FC236}">
              <a16:creationId xmlns:a16="http://schemas.microsoft.com/office/drawing/2014/main" id="{00000000-0008-0000-1000-0000A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6" name="Group Box 3235" descr="Group Box 5">
          <a:extLst>
            <a:ext uri="{FF2B5EF4-FFF2-40B4-BE49-F238E27FC236}">
              <a16:creationId xmlns:a16="http://schemas.microsoft.com/office/drawing/2014/main" id="{00000000-0008-0000-1000-0000A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648</xdr:row>
      <xdr:rowOff>28440</xdr:rowOff>
    </xdr:from>
    <xdr:to>
      <xdr:col>7</xdr:col>
      <xdr:colOff>-363960</xdr:colOff>
      <xdr:row>649</xdr:row>
      <xdr:rowOff>0</xdr:rowOff>
    </xdr:to>
    <xdr:sp macro="" textlink="">
      <xdr:nvSpPr>
        <xdr:cNvPr id="3237" name="Option Button 3236">
          <a:extLst>
            <a:ext uri="{FF2B5EF4-FFF2-40B4-BE49-F238E27FC236}">
              <a16:creationId xmlns:a16="http://schemas.microsoft.com/office/drawing/2014/main" id="{00000000-0008-0000-1000-0000A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8" name="Option Button 3237">
          <a:extLst>
            <a:ext uri="{FF2B5EF4-FFF2-40B4-BE49-F238E27FC236}">
              <a16:creationId xmlns:a16="http://schemas.microsoft.com/office/drawing/2014/main" id="{00000000-0008-0000-1000-0000A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39" name="Option Button 3238">
          <a:extLst>
            <a:ext uri="{FF2B5EF4-FFF2-40B4-BE49-F238E27FC236}">
              <a16:creationId xmlns:a16="http://schemas.microsoft.com/office/drawing/2014/main" id="{00000000-0008-0000-1000-0000A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0" name="Option Button 3239">
          <a:extLst>
            <a:ext uri="{FF2B5EF4-FFF2-40B4-BE49-F238E27FC236}">
              <a16:creationId xmlns:a16="http://schemas.microsoft.com/office/drawing/2014/main" id="{00000000-0008-0000-1000-0000A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1" name="Group Box 3240" descr="Group Box 5">
          <a:extLst>
            <a:ext uri="{FF2B5EF4-FFF2-40B4-BE49-F238E27FC236}">
              <a16:creationId xmlns:a16="http://schemas.microsoft.com/office/drawing/2014/main" id="{00000000-0008-0000-1000-0000A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649</xdr:row>
      <xdr:rowOff>28440</xdr:rowOff>
    </xdr:from>
    <xdr:to>
      <xdr:col>7</xdr:col>
      <xdr:colOff>-363960</xdr:colOff>
      <xdr:row>650</xdr:row>
      <xdr:rowOff>0</xdr:rowOff>
    </xdr:to>
    <xdr:sp macro="" textlink="">
      <xdr:nvSpPr>
        <xdr:cNvPr id="3242" name="Option Button 3241">
          <a:extLst>
            <a:ext uri="{FF2B5EF4-FFF2-40B4-BE49-F238E27FC236}">
              <a16:creationId xmlns:a16="http://schemas.microsoft.com/office/drawing/2014/main" id="{00000000-0008-0000-1000-0000A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3" name="Option Button 3242">
          <a:extLst>
            <a:ext uri="{FF2B5EF4-FFF2-40B4-BE49-F238E27FC236}">
              <a16:creationId xmlns:a16="http://schemas.microsoft.com/office/drawing/2014/main" id="{00000000-0008-0000-1000-0000A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4" name="Option Button 3243">
          <a:extLst>
            <a:ext uri="{FF2B5EF4-FFF2-40B4-BE49-F238E27FC236}">
              <a16:creationId xmlns:a16="http://schemas.microsoft.com/office/drawing/2014/main" id="{00000000-0008-0000-1000-0000A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5" name="Option Button 3244">
          <a:extLst>
            <a:ext uri="{FF2B5EF4-FFF2-40B4-BE49-F238E27FC236}">
              <a16:creationId xmlns:a16="http://schemas.microsoft.com/office/drawing/2014/main" id="{00000000-0008-0000-1000-0000A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6" name="Group Box 3245" descr="Group Box 5">
          <a:extLst>
            <a:ext uri="{FF2B5EF4-FFF2-40B4-BE49-F238E27FC236}">
              <a16:creationId xmlns:a16="http://schemas.microsoft.com/office/drawing/2014/main" id="{00000000-0008-0000-1000-0000A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650</xdr:row>
      <xdr:rowOff>28440</xdr:rowOff>
    </xdr:from>
    <xdr:to>
      <xdr:col>7</xdr:col>
      <xdr:colOff>-363960</xdr:colOff>
      <xdr:row>651</xdr:row>
      <xdr:rowOff>0</xdr:rowOff>
    </xdr:to>
    <xdr:sp macro="" textlink="">
      <xdr:nvSpPr>
        <xdr:cNvPr id="3247" name="Option Button 3246">
          <a:extLst>
            <a:ext uri="{FF2B5EF4-FFF2-40B4-BE49-F238E27FC236}">
              <a16:creationId xmlns:a16="http://schemas.microsoft.com/office/drawing/2014/main" id="{00000000-0008-0000-1000-0000A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8" name="Option Button 3247">
          <a:extLst>
            <a:ext uri="{FF2B5EF4-FFF2-40B4-BE49-F238E27FC236}">
              <a16:creationId xmlns:a16="http://schemas.microsoft.com/office/drawing/2014/main" id="{00000000-0008-0000-1000-0000B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49" name="Option Button 3248">
          <a:extLst>
            <a:ext uri="{FF2B5EF4-FFF2-40B4-BE49-F238E27FC236}">
              <a16:creationId xmlns:a16="http://schemas.microsoft.com/office/drawing/2014/main" id="{00000000-0008-0000-1000-0000B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0" name="Option Button 3249">
          <a:extLst>
            <a:ext uri="{FF2B5EF4-FFF2-40B4-BE49-F238E27FC236}">
              <a16:creationId xmlns:a16="http://schemas.microsoft.com/office/drawing/2014/main" id="{00000000-0008-0000-1000-0000B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1" name="Group Box 3250" descr="Group Box 5">
          <a:extLst>
            <a:ext uri="{FF2B5EF4-FFF2-40B4-BE49-F238E27FC236}">
              <a16:creationId xmlns:a16="http://schemas.microsoft.com/office/drawing/2014/main" id="{00000000-0008-0000-1000-0000B3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651</xdr:row>
      <xdr:rowOff>28440</xdr:rowOff>
    </xdr:from>
    <xdr:to>
      <xdr:col>7</xdr:col>
      <xdr:colOff>-363960</xdr:colOff>
      <xdr:row>652</xdr:row>
      <xdr:rowOff>0</xdr:rowOff>
    </xdr:to>
    <xdr:sp macro="" textlink="">
      <xdr:nvSpPr>
        <xdr:cNvPr id="3252" name="Option Button 3251">
          <a:extLst>
            <a:ext uri="{FF2B5EF4-FFF2-40B4-BE49-F238E27FC236}">
              <a16:creationId xmlns:a16="http://schemas.microsoft.com/office/drawing/2014/main" id="{00000000-0008-0000-1000-0000B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3" name="Option Button 3252">
          <a:extLst>
            <a:ext uri="{FF2B5EF4-FFF2-40B4-BE49-F238E27FC236}">
              <a16:creationId xmlns:a16="http://schemas.microsoft.com/office/drawing/2014/main" id="{00000000-0008-0000-1000-0000B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4" name="Option Button 3253">
          <a:extLst>
            <a:ext uri="{FF2B5EF4-FFF2-40B4-BE49-F238E27FC236}">
              <a16:creationId xmlns:a16="http://schemas.microsoft.com/office/drawing/2014/main" id="{00000000-0008-0000-1000-0000B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5" name="Option Button 3254">
          <a:extLst>
            <a:ext uri="{FF2B5EF4-FFF2-40B4-BE49-F238E27FC236}">
              <a16:creationId xmlns:a16="http://schemas.microsoft.com/office/drawing/2014/main" id="{00000000-0008-0000-1000-0000B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6" name="Group Box 3255" descr="Group Box 5">
          <a:extLst>
            <a:ext uri="{FF2B5EF4-FFF2-40B4-BE49-F238E27FC236}">
              <a16:creationId xmlns:a16="http://schemas.microsoft.com/office/drawing/2014/main" id="{00000000-0008-0000-1000-0000B8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652</xdr:row>
      <xdr:rowOff>28440</xdr:rowOff>
    </xdr:from>
    <xdr:to>
      <xdr:col>7</xdr:col>
      <xdr:colOff>-363960</xdr:colOff>
      <xdr:row>653</xdr:row>
      <xdr:rowOff>0</xdr:rowOff>
    </xdr:to>
    <xdr:sp macro="" textlink="">
      <xdr:nvSpPr>
        <xdr:cNvPr id="3257" name="Option Button 3256">
          <a:extLst>
            <a:ext uri="{FF2B5EF4-FFF2-40B4-BE49-F238E27FC236}">
              <a16:creationId xmlns:a16="http://schemas.microsoft.com/office/drawing/2014/main" id="{00000000-0008-0000-1000-0000B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8" name="Option Button 3257">
          <a:extLst>
            <a:ext uri="{FF2B5EF4-FFF2-40B4-BE49-F238E27FC236}">
              <a16:creationId xmlns:a16="http://schemas.microsoft.com/office/drawing/2014/main" id="{00000000-0008-0000-1000-0000B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59" name="Option Button 3258">
          <a:extLst>
            <a:ext uri="{FF2B5EF4-FFF2-40B4-BE49-F238E27FC236}">
              <a16:creationId xmlns:a16="http://schemas.microsoft.com/office/drawing/2014/main" id="{00000000-0008-0000-1000-0000B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0" name="Option Button 3259">
          <a:extLst>
            <a:ext uri="{FF2B5EF4-FFF2-40B4-BE49-F238E27FC236}">
              <a16:creationId xmlns:a16="http://schemas.microsoft.com/office/drawing/2014/main" id="{00000000-0008-0000-1000-0000B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1" name="Group Box 3260" descr="Group Box 5">
          <a:extLst>
            <a:ext uri="{FF2B5EF4-FFF2-40B4-BE49-F238E27FC236}">
              <a16:creationId xmlns:a16="http://schemas.microsoft.com/office/drawing/2014/main" id="{00000000-0008-0000-1000-0000BD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653</xdr:row>
      <xdr:rowOff>28440</xdr:rowOff>
    </xdr:from>
    <xdr:to>
      <xdr:col>7</xdr:col>
      <xdr:colOff>-363960</xdr:colOff>
      <xdr:row>654</xdr:row>
      <xdr:rowOff>0</xdr:rowOff>
    </xdr:to>
    <xdr:sp macro="" textlink="">
      <xdr:nvSpPr>
        <xdr:cNvPr id="3262" name="Option Button 3261">
          <a:extLst>
            <a:ext uri="{FF2B5EF4-FFF2-40B4-BE49-F238E27FC236}">
              <a16:creationId xmlns:a16="http://schemas.microsoft.com/office/drawing/2014/main" id="{00000000-0008-0000-1000-0000B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3" name="Option Button 3262">
          <a:extLst>
            <a:ext uri="{FF2B5EF4-FFF2-40B4-BE49-F238E27FC236}">
              <a16:creationId xmlns:a16="http://schemas.microsoft.com/office/drawing/2014/main" id="{00000000-0008-0000-1000-0000B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4" name="Option Button 3263">
          <a:extLst>
            <a:ext uri="{FF2B5EF4-FFF2-40B4-BE49-F238E27FC236}">
              <a16:creationId xmlns:a16="http://schemas.microsoft.com/office/drawing/2014/main" id="{00000000-0008-0000-1000-0000C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5" name="Option Button 3264">
          <a:extLst>
            <a:ext uri="{FF2B5EF4-FFF2-40B4-BE49-F238E27FC236}">
              <a16:creationId xmlns:a16="http://schemas.microsoft.com/office/drawing/2014/main" id="{00000000-0008-0000-1000-0000C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6" name="Group Box 3265" descr="Group Box 5">
          <a:extLst>
            <a:ext uri="{FF2B5EF4-FFF2-40B4-BE49-F238E27FC236}">
              <a16:creationId xmlns:a16="http://schemas.microsoft.com/office/drawing/2014/main" id="{00000000-0008-0000-1000-0000C2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654</xdr:row>
      <xdr:rowOff>28440</xdr:rowOff>
    </xdr:from>
    <xdr:to>
      <xdr:col>7</xdr:col>
      <xdr:colOff>-363960</xdr:colOff>
      <xdr:row>655</xdr:row>
      <xdr:rowOff>0</xdr:rowOff>
    </xdr:to>
    <xdr:sp macro="" textlink="">
      <xdr:nvSpPr>
        <xdr:cNvPr id="3267" name="Option Button 3266">
          <a:extLst>
            <a:ext uri="{FF2B5EF4-FFF2-40B4-BE49-F238E27FC236}">
              <a16:creationId xmlns:a16="http://schemas.microsoft.com/office/drawing/2014/main" id="{00000000-0008-0000-1000-0000C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8" name="Option Button 3267">
          <a:extLst>
            <a:ext uri="{FF2B5EF4-FFF2-40B4-BE49-F238E27FC236}">
              <a16:creationId xmlns:a16="http://schemas.microsoft.com/office/drawing/2014/main" id="{00000000-0008-0000-1000-0000C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69" name="Option Button 3268">
          <a:extLst>
            <a:ext uri="{FF2B5EF4-FFF2-40B4-BE49-F238E27FC236}">
              <a16:creationId xmlns:a16="http://schemas.microsoft.com/office/drawing/2014/main" id="{00000000-0008-0000-1000-0000C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0" name="Option Button 3269">
          <a:extLst>
            <a:ext uri="{FF2B5EF4-FFF2-40B4-BE49-F238E27FC236}">
              <a16:creationId xmlns:a16="http://schemas.microsoft.com/office/drawing/2014/main" id="{00000000-0008-0000-1000-0000C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1" name="Group Box 3270" descr="Group Box 5">
          <a:extLst>
            <a:ext uri="{FF2B5EF4-FFF2-40B4-BE49-F238E27FC236}">
              <a16:creationId xmlns:a16="http://schemas.microsoft.com/office/drawing/2014/main" id="{00000000-0008-0000-1000-0000C7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655</xdr:row>
      <xdr:rowOff>28440</xdr:rowOff>
    </xdr:from>
    <xdr:to>
      <xdr:col>7</xdr:col>
      <xdr:colOff>-363960</xdr:colOff>
      <xdr:row>656</xdr:row>
      <xdr:rowOff>0</xdr:rowOff>
    </xdr:to>
    <xdr:sp macro="" textlink="">
      <xdr:nvSpPr>
        <xdr:cNvPr id="3272" name="Option Button 3271">
          <a:extLst>
            <a:ext uri="{FF2B5EF4-FFF2-40B4-BE49-F238E27FC236}">
              <a16:creationId xmlns:a16="http://schemas.microsoft.com/office/drawing/2014/main" id="{00000000-0008-0000-1000-0000C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3" name="Option Button 3272">
          <a:extLst>
            <a:ext uri="{FF2B5EF4-FFF2-40B4-BE49-F238E27FC236}">
              <a16:creationId xmlns:a16="http://schemas.microsoft.com/office/drawing/2014/main" id="{00000000-0008-0000-1000-0000C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4" name="Option Button 3273">
          <a:extLst>
            <a:ext uri="{FF2B5EF4-FFF2-40B4-BE49-F238E27FC236}">
              <a16:creationId xmlns:a16="http://schemas.microsoft.com/office/drawing/2014/main" id="{00000000-0008-0000-1000-0000C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5" name="Option Button 3274">
          <a:extLst>
            <a:ext uri="{FF2B5EF4-FFF2-40B4-BE49-F238E27FC236}">
              <a16:creationId xmlns:a16="http://schemas.microsoft.com/office/drawing/2014/main" id="{00000000-0008-0000-1000-0000C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6" name="Group Box 3275" descr="Group Box 5">
          <a:extLst>
            <a:ext uri="{FF2B5EF4-FFF2-40B4-BE49-F238E27FC236}">
              <a16:creationId xmlns:a16="http://schemas.microsoft.com/office/drawing/2014/main" id="{00000000-0008-0000-1000-0000CC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656</xdr:row>
      <xdr:rowOff>28440</xdr:rowOff>
    </xdr:from>
    <xdr:to>
      <xdr:col>7</xdr:col>
      <xdr:colOff>-363960</xdr:colOff>
      <xdr:row>657</xdr:row>
      <xdr:rowOff>0</xdr:rowOff>
    </xdr:to>
    <xdr:sp macro="" textlink="">
      <xdr:nvSpPr>
        <xdr:cNvPr id="3277" name="Option Button 3276">
          <a:extLst>
            <a:ext uri="{FF2B5EF4-FFF2-40B4-BE49-F238E27FC236}">
              <a16:creationId xmlns:a16="http://schemas.microsoft.com/office/drawing/2014/main" id="{00000000-0008-0000-1000-0000C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8" name="Option Button 3277">
          <a:extLst>
            <a:ext uri="{FF2B5EF4-FFF2-40B4-BE49-F238E27FC236}">
              <a16:creationId xmlns:a16="http://schemas.microsoft.com/office/drawing/2014/main" id="{00000000-0008-0000-1000-0000C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79" name="Option Button 3278">
          <a:extLst>
            <a:ext uri="{FF2B5EF4-FFF2-40B4-BE49-F238E27FC236}">
              <a16:creationId xmlns:a16="http://schemas.microsoft.com/office/drawing/2014/main" id="{00000000-0008-0000-1000-0000C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0" name="Option Button 3279">
          <a:extLst>
            <a:ext uri="{FF2B5EF4-FFF2-40B4-BE49-F238E27FC236}">
              <a16:creationId xmlns:a16="http://schemas.microsoft.com/office/drawing/2014/main" id="{00000000-0008-0000-1000-0000D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1" name="Group Box 3280" descr="Group Box 5">
          <a:extLst>
            <a:ext uri="{FF2B5EF4-FFF2-40B4-BE49-F238E27FC236}">
              <a16:creationId xmlns:a16="http://schemas.microsoft.com/office/drawing/2014/main" id="{00000000-0008-0000-1000-0000D1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657</xdr:row>
      <xdr:rowOff>28440</xdr:rowOff>
    </xdr:from>
    <xdr:to>
      <xdr:col>7</xdr:col>
      <xdr:colOff>-363960</xdr:colOff>
      <xdr:row>658</xdr:row>
      <xdr:rowOff>0</xdr:rowOff>
    </xdr:to>
    <xdr:sp macro="" textlink="">
      <xdr:nvSpPr>
        <xdr:cNvPr id="3282" name="Option Button 3281">
          <a:extLst>
            <a:ext uri="{FF2B5EF4-FFF2-40B4-BE49-F238E27FC236}">
              <a16:creationId xmlns:a16="http://schemas.microsoft.com/office/drawing/2014/main" id="{00000000-0008-0000-1000-0000D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3" name="Option Button 3282">
          <a:extLst>
            <a:ext uri="{FF2B5EF4-FFF2-40B4-BE49-F238E27FC236}">
              <a16:creationId xmlns:a16="http://schemas.microsoft.com/office/drawing/2014/main" id="{00000000-0008-0000-1000-0000D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4" name="Option Button 3283">
          <a:extLst>
            <a:ext uri="{FF2B5EF4-FFF2-40B4-BE49-F238E27FC236}">
              <a16:creationId xmlns:a16="http://schemas.microsoft.com/office/drawing/2014/main" id="{00000000-0008-0000-1000-0000D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5" name="Option Button 3284">
          <a:extLst>
            <a:ext uri="{FF2B5EF4-FFF2-40B4-BE49-F238E27FC236}">
              <a16:creationId xmlns:a16="http://schemas.microsoft.com/office/drawing/2014/main" id="{00000000-0008-0000-1000-0000D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6" name="Group Box 3285" descr="Group Box 5">
          <a:extLst>
            <a:ext uri="{FF2B5EF4-FFF2-40B4-BE49-F238E27FC236}">
              <a16:creationId xmlns:a16="http://schemas.microsoft.com/office/drawing/2014/main" id="{00000000-0008-0000-1000-0000D6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658</xdr:row>
      <xdr:rowOff>28440</xdr:rowOff>
    </xdr:from>
    <xdr:to>
      <xdr:col>7</xdr:col>
      <xdr:colOff>-363960</xdr:colOff>
      <xdr:row>659</xdr:row>
      <xdr:rowOff>0</xdr:rowOff>
    </xdr:to>
    <xdr:sp macro="" textlink="">
      <xdr:nvSpPr>
        <xdr:cNvPr id="3287" name="Option Button 3286">
          <a:extLst>
            <a:ext uri="{FF2B5EF4-FFF2-40B4-BE49-F238E27FC236}">
              <a16:creationId xmlns:a16="http://schemas.microsoft.com/office/drawing/2014/main" id="{00000000-0008-0000-1000-0000D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8" name="Option Button 3287">
          <a:extLst>
            <a:ext uri="{FF2B5EF4-FFF2-40B4-BE49-F238E27FC236}">
              <a16:creationId xmlns:a16="http://schemas.microsoft.com/office/drawing/2014/main" id="{00000000-0008-0000-1000-0000D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89" name="Option Button 3288">
          <a:extLst>
            <a:ext uri="{FF2B5EF4-FFF2-40B4-BE49-F238E27FC236}">
              <a16:creationId xmlns:a16="http://schemas.microsoft.com/office/drawing/2014/main" id="{00000000-0008-0000-1000-0000D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0" name="Option Button 3289">
          <a:extLst>
            <a:ext uri="{FF2B5EF4-FFF2-40B4-BE49-F238E27FC236}">
              <a16:creationId xmlns:a16="http://schemas.microsoft.com/office/drawing/2014/main" id="{00000000-0008-0000-1000-0000D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1" name="Group Box 3290" descr="Group Box 5">
          <a:extLst>
            <a:ext uri="{FF2B5EF4-FFF2-40B4-BE49-F238E27FC236}">
              <a16:creationId xmlns:a16="http://schemas.microsoft.com/office/drawing/2014/main" id="{00000000-0008-0000-1000-0000DB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659</xdr:row>
      <xdr:rowOff>28440</xdr:rowOff>
    </xdr:from>
    <xdr:to>
      <xdr:col>7</xdr:col>
      <xdr:colOff>-363960</xdr:colOff>
      <xdr:row>660</xdr:row>
      <xdr:rowOff>0</xdr:rowOff>
    </xdr:to>
    <xdr:sp macro="" textlink="">
      <xdr:nvSpPr>
        <xdr:cNvPr id="3292" name="Option Button 3291">
          <a:extLst>
            <a:ext uri="{FF2B5EF4-FFF2-40B4-BE49-F238E27FC236}">
              <a16:creationId xmlns:a16="http://schemas.microsoft.com/office/drawing/2014/main" id="{00000000-0008-0000-1000-0000D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3" name="Option Button 3292">
          <a:extLst>
            <a:ext uri="{FF2B5EF4-FFF2-40B4-BE49-F238E27FC236}">
              <a16:creationId xmlns:a16="http://schemas.microsoft.com/office/drawing/2014/main" id="{00000000-0008-0000-1000-0000D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4" name="Option Button 3293">
          <a:extLst>
            <a:ext uri="{FF2B5EF4-FFF2-40B4-BE49-F238E27FC236}">
              <a16:creationId xmlns:a16="http://schemas.microsoft.com/office/drawing/2014/main" id="{00000000-0008-0000-1000-0000D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5" name="Option Button 3294">
          <a:extLst>
            <a:ext uri="{FF2B5EF4-FFF2-40B4-BE49-F238E27FC236}">
              <a16:creationId xmlns:a16="http://schemas.microsoft.com/office/drawing/2014/main" id="{00000000-0008-0000-1000-0000D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6" name="Group Box 3295" descr="Group Box 5">
          <a:extLst>
            <a:ext uri="{FF2B5EF4-FFF2-40B4-BE49-F238E27FC236}">
              <a16:creationId xmlns:a16="http://schemas.microsoft.com/office/drawing/2014/main" id="{00000000-0008-0000-1000-0000E0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660</xdr:row>
      <xdr:rowOff>28440</xdr:rowOff>
    </xdr:from>
    <xdr:to>
      <xdr:col>7</xdr:col>
      <xdr:colOff>-363960</xdr:colOff>
      <xdr:row>661</xdr:row>
      <xdr:rowOff>0</xdr:rowOff>
    </xdr:to>
    <xdr:sp macro="" textlink="">
      <xdr:nvSpPr>
        <xdr:cNvPr id="3297" name="Option Button 3296">
          <a:extLst>
            <a:ext uri="{FF2B5EF4-FFF2-40B4-BE49-F238E27FC236}">
              <a16:creationId xmlns:a16="http://schemas.microsoft.com/office/drawing/2014/main" id="{00000000-0008-0000-1000-0000E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8" name="Option Button 3297">
          <a:extLst>
            <a:ext uri="{FF2B5EF4-FFF2-40B4-BE49-F238E27FC236}">
              <a16:creationId xmlns:a16="http://schemas.microsoft.com/office/drawing/2014/main" id="{00000000-0008-0000-1000-0000E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299" name="Option Button 3298">
          <a:extLst>
            <a:ext uri="{FF2B5EF4-FFF2-40B4-BE49-F238E27FC236}">
              <a16:creationId xmlns:a16="http://schemas.microsoft.com/office/drawing/2014/main" id="{00000000-0008-0000-1000-0000E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0" name="Option Button 3299">
          <a:extLst>
            <a:ext uri="{FF2B5EF4-FFF2-40B4-BE49-F238E27FC236}">
              <a16:creationId xmlns:a16="http://schemas.microsoft.com/office/drawing/2014/main" id="{00000000-0008-0000-1000-0000E4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1" name="Group Box 3300" descr="Group Box 5">
          <a:extLst>
            <a:ext uri="{FF2B5EF4-FFF2-40B4-BE49-F238E27FC236}">
              <a16:creationId xmlns:a16="http://schemas.microsoft.com/office/drawing/2014/main" id="{00000000-0008-0000-1000-0000E5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661</xdr:row>
      <xdr:rowOff>28440</xdr:rowOff>
    </xdr:from>
    <xdr:to>
      <xdr:col>7</xdr:col>
      <xdr:colOff>-363960</xdr:colOff>
      <xdr:row>662</xdr:row>
      <xdr:rowOff>0</xdr:rowOff>
    </xdr:to>
    <xdr:sp macro="" textlink="">
      <xdr:nvSpPr>
        <xdr:cNvPr id="3302" name="Option Button 3301">
          <a:extLst>
            <a:ext uri="{FF2B5EF4-FFF2-40B4-BE49-F238E27FC236}">
              <a16:creationId xmlns:a16="http://schemas.microsoft.com/office/drawing/2014/main" id="{00000000-0008-0000-1000-0000E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3" name="Option Button 3302">
          <a:extLst>
            <a:ext uri="{FF2B5EF4-FFF2-40B4-BE49-F238E27FC236}">
              <a16:creationId xmlns:a16="http://schemas.microsoft.com/office/drawing/2014/main" id="{00000000-0008-0000-1000-0000E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4" name="Option Button 3303">
          <a:extLst>
            <a:ext uri="{FF2B5EF4-FFF2-40B4-BE49-F238E27FC236}">
              <a16:creationId xmlns:a16="http://schemas.microsoft.com/office/drawing/2014/main" id="{00000000-0008-0000-1000-0000E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5" name="Option Button 3304">
          <a:extLst>
            <a:ext uri="{FF2B5EF4-FFF2-40B4-BE49-F238E27FC236}">
              <a16:creationId xmlns:a16="http://schemas.microsoft.com/office/drawing/2014/main" id="{00000000-0008-0000-1000-0000E9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6" name="Group Box 3305" descr="Group Box 5">
          <a:extLst>
            <a:ext uri="{FF2B5EF4-FFF2-40B4-BE49-F238E27FC236}">
              <a16:creationId xmlns:a16="http://schemas.microsoft.com/office/drawing/2014/main" id="{00000000-0008-0000-1000-0000EA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662</xdr:row>
      <xdr:rowOff>28440</xdr:rowOff>
    </xdr:from>
    <xdr:to>
      <xdr:col>7</xdr:col>
      <xdr:colOff>-363960</xdr:colOff>
      <xdr:row>663</xdr:row>
      <xdr:rowOff>0</xdr:rowOff>
    </xdr:to>
    <xdr:sp macro="" textlink="">
      <xdr:nvSpPr>
        <xdr:cNvPr id="3307" name="Option Button 3306">
          <a:extLst>
            <a:ext uri="{FF2B5EF4-FFF2-40B4-BE49-F238E27FC236}">
              <a16:creationId xmlns:a16="http://schemas.microsoft.com/office/drawing/2014/main" id="{00000000-0008-0000-1000-0000E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8" name="Option Button 3307">
          <a:extLst>
            <a:ext uri="{FF2B5EF4-FFF2-40B4-BE49-F238E27FC236}">
              <a16:creationId xmlns:a16="http://schemas.microsoft.com/office/drawing/2014/main" id="{00000000-0008-0000-1000-0000E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09" name="Option Button 3308">
          <a:extLst>
            <a:ext uri="{FF2B5EF4-FFF2-40B4-BE49-F238E27FC236}">
              <a16:creationId xmlns:a16="http://schemas.microsoft.com/office/drawing/2014/main" id="{00000000-0008-0000-1000-0000E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0" name="Option Button 3309">
          <a:extLst>
            <a:ext uri="{FF2B5EF4-FFF2-40B4-BE49-F238E27FC236}">
              <a16:creationId xmlns:a16="http://schemas.microsoft.com/office/drawing/2014/main" id="{00000000-0008-0000-1000-0000EE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1" name="Group Box 3310" descr="Group Box 5">
          <a:extLst>
            <a:ext uri="{FF2B5EF4-FFF2-40B4-BE49-F238E27FC236}">
              <a16:creationId xmlns:a16="http://schemas.microsoft.com/office/drawing/2014/main" id="{00000000-0008-0000-1000-0000EF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663</xdr:row>
      <xdr:rowOff>28440</xdr:rowOff>
    </xdr:from>
    <xdr:to>
      <xdr:col>7</xdr:col>
      <xdr:colOff>-363960</xdr:colOff>
      <xdr:row>664</xdr:row>
      <xdr:rowOff>0</xdr:rowOff>
    </xdr:to>
    <xdr:sp macro="" textlink="">
      <xdr:nvSpPr>
        <xdr:cNvPr id="3312" name="Option Button 3311">
          <a:extLst>
            <a:ext uri="{FF2B5EF4-FFF2-40B4-BE49-F238E27FC236}">
              <a16:creationId xmlns:a16="http://schemas.microsoft.com/office/drawing/2014/main" id="{00000000-0008-0000-1000-0000F0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3" name="Option Button 3312">
          <a:extLst>
            <a:ext uri="{FF2B5EF4-FFF2-40B4-BE49-F238E27FC236}">
              <a16:creationId xmlns:a16="http://schemas.microsoft.com/office/drawing/2014/main" id="{00000000-0008-0000-1000-0000F1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4" name="Option Button 3313">
          <a:extLst>
            <a:ext uri="{FF2B5EF4-FFF2-40B4-BE49-F238E27FC236}">
              <a16:creationId xmlns:a16="http://schemas.microsoft.com/office/drawing/2014/main" id="{00000000-0008-0000-1000-0000F2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5" name="Option Button 3314">
          <a:extLst>
            <a:ext uri="{FF2B5EF4-FFF2-40B4-BE49-F238E27FC236}">
              <a16:creationId xmlns:a16="http://schemas.microsoft.com/office/drawing/2014/main" id="{00000000-0008-0000-1000-0000F3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6" name="Group Box 3315" descr="Group Box 5">
          <a:extLst>
            <a:ext uri="{FF2B5EF4-FFF2-40B4-BE49-F238E27FC236}">
              <a16:creationId xmlns:a16="http://schemas.microsoft.com/office/drawing/2014/main" id="{00000000-0008-0000-1000-0000F4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664</xdr:row>
      <xdr:rowOff>28440</xdr:rowOff>
    </xdr:from>
    <xdr:to>
      <xdr:col>7</xdr:col>
      <xdr:colOff>-363960</xdr:colOff>
      <xdr:row>665</xdr:row>
      <xdr:rowOff>0</xdr:rowOff>
    </xdr:to>
    <xdr:sp macro="" textlink="">
      <xdr:nvSpPr>
        <xdr:cNvPr id="3317" name="Option Button 3316">
          <a:extLst>
            <a:ext uri="{FF2B5EF4-FFF2-40B4-BE49-F238E27FC236}">
              <a16:creationId xmlns:a16="http://schemas.microsoft.com/office/drawing/2014/main" id="{00000000-0008-0000-1000-0000F5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8" name="Option Button 3317">
          <a:extLst>
            <a:ext uri="{FF2B5EF4-FFF2-40B4-BE49-F238E27FC236}">
              <a16:creationId xmlns:a16="http://schemas.microsoft.com/office/drawing/2014/main" id="{00000000-0008-0000-1000-0000F6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19" name="Option Button 3318">
          <a:extLst>
            <a:ext uri="{FF2B5EF4-FFF2-40B4-BE49-F238E27FC236}">
              <a16:creationId xmlns:a16="http://schemas.microsoft.com/office/drawing/2014/main" id="{00000000-0008-0000-1000-0000F7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0" name="Option Button 3319">
          <a:extLst>
            <a:ext uri="{FF2B5EF4-FFF2-40B4-BE49-F238E27FC236}">
              <a16:creationId xmlns:a16="http://schemas.microsoft.com/office/drawing/2014/main" id="{00000000-0008-0000-1000-0000F8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1" name="Group Box 3320" descr="Group Box 5">
          <a:extLst>
            <a:ext uri="{FF2B5EF4-FFF2-40B4-BE49-F238E27FC236}">
              <a16:creationId xmlns:a16="http://schemas.microsoft.com/office/drawing/2014/main" id="{00000000-0008-0000-1000-0000F9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665</xdr:row>
      <xdr:rowOff>28440</xdr:rowOff>
    </xdr:from>
    <xdr:to>
      <xdr:col>7</xdr:col>
      <xdr:colOff>-363960</xdr:colOff>
      <xdr:row>666</xdr:row>
      <xdr:rowOff>0</xdr:rowOff>
    </xdr:to>
    <xdr:sp macro="" textlink="">
      <xdr:nvSpPr>
        <xdr:cNvPr id="3322" name="Option Button 3321">
          <a:extLst>
            <a:ext uri="{FF2B5EF4-FFF2-40B4-BE49-F238E27FC236}">
              <a16:creationId xmlns:a16="http://schemas.microsoft.com/office/drawing/2014/main" id="{00000000-0008-0000-1000-0000FA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3" name="Option Button 3322">
          <a:extLst>
            <a:ext uri="{FF2B5EF4-FFF2-40B4-BE49-F238E27FC236}">
              <a16:creationId xmlns:a16="http://schemas.microsoft.com/office/drawing/2014/main" id="{00000000-0008-0000-1000-0000FB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4" name="Option Button 3323">
          <a:extLst>
            <a:ext uri="{FF2B5EF4-FFF2-40B4-BE49-F238E27FC236}">
              <a16:creationId xmlns:a16="http://schemas.microsoft.com/office/drawing/2014/main" id="{00000000-0008-0000-1000-0000FC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5" name="Option Button 3324">
          <a:extLst>
            <a:ext uri="{FF2B5EF4-FFF2-40B4-BE49-F238E27FC236}">
              <a16:creationId xmlns:a16="http://schemas.microsoft.com/office/drawing/2014/main" id="{00000000-0008-0000-1000-0000FD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6" name="Group Box 3325" descr="Group Box 5">
          <a:extLst>
            <a:ext uri="{FF2B5EF4-FFF2-40B4-BE49-F238E27FC236}">
              <a16:creationId xmlns:a16="http://schemas.microsoft.com/office/drawing/2014/main" id="{00000000-0008-0000-1000-0000FE0C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666</xdr:row>
      <xdr:rowOff>28440</xdr:rowOff>
    </xdr:from>
    <xdr:to>
      <xdr:col>7</xdr:col>
      <xdr:colOff>-363960</xdr:colOff>
      <xdr:row>667</xdr:row>
      <xdr:rowOff>0</xdr:rowOff>
    </xdr:to>
    <xdr:sp macro="" textlink="">
      <xdr:nvSpPr>
        <xdr:cNvPr id="3327" name="Option Button 3326">
          <a:extLst>
            <a:ext uri="{FF2B5EF4-FFF2-40B4-BE49-F238E27FC236}">
              <a16:creationId xmlns:a16="http://schemas.microsoft.com/office/drawing/2014/main" id="{00000000-0008-0000-1000-0000FF0C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8" name="Option Button 3327">
          <a:extLst>
            <a:ext uri="{FF2B5EF4-FFF2-40B4-BE49-F238E27FC236}">
              <a16:creationId xmlns:a16="http://schemas.microsoft.com/office/drawing/2014/main" id="{00000000-0008-0000-1000-00000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29" name="Option Button 3328">
          <a:extLst>
            <a:ext uri="{FF2B5EF4-FFF2-40B4-BE49-F238E27FC236}">
              <a16:creationId xmlns:a16="http://schemas.microsoft.com/office/drawing/2014/main" id="{00000000-0008-0000-1000-00000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0" name="Option Button 3329">
          <a:extLst>
            <a:ext uri="{FF2B5EF4-FFF2-40B4-BE49-F238E27FC236}">
              <a16:creationId xmlns:a16="http://schemas.microsoft.com/office/drawing/2014/main" id="{00000000-0008-0000-1000-00000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1" name="Group Box 3330" descr="Group Box 5">
          <a:extLst>
            <a:ext uri="{FF2B5EF4-FFF2-40B4-BE49-F238E27FC236}">
              <a16:creationId xmlns:a16="http://schemas.microsoft.com/office/drawing/2014/main" id="{00000000-0008-0000-1000-00000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667</xdr:row>
      <xdr:rowOff>28440</xdr:rowOff>
    </xdr:from>
    <xdr:to>
      <xdr:col>7</xdr:col>
      <xdr:colOff>-363960</xdr:colOff>
      <xdr:row>668</xdr:row>
      <xdr:rowOff>0</xdr:rowOff>
    </xdr:to>
    <xdr:sp macro="" textlink="">
      <xdr:nvSpPr>
        <xdr:cNvPr id="3332" name="Option Button 3331">
          <a:extLst>
            <a:ext uri="{FF2B5EF4-FFF2-40B4-BE49-F238E27FC236}">
              <a16:creationId xmlns:a16="http://schemas.microsoft.com/office/drawing/2014/main" id="{00000000-0008-0000-1000-00000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3" name="Option Button 3332">
          <a:extLst>
            <a:ext uri="{FF2B5EF4-FFF2-40B4-BE49-F238E27FC236}">
              <a16:creationId xmlns:a16="http://schemas.microsoft.com/office/drawing/2014/main" id="{00000000-0008-0000-1000-00000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4" name="Option Button 3333">
          <a:extLst>
            <a:ext uri="{FF2B5EF4-FFF2-40B4-BE49-F238E27FC236}">
              <a16:creationId xmlns:a16="http://schemas.microsoft.com/office/drawing/2014/main" id="{00000000-0008-0000-1000-00000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5" name="Option Button 3334">
          <a:extLst>
            <a:ext uri="{FF2B5EF4-FFF2-40B4-BE49-F238E27FC236}">
              <a16:creationId xmlns:a16="http://schemas.microsoft.com/office/drawing/2014/main" id="{00000000-0008-0000-1000-00000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6" name="Group Box 3335" descr="Group Box 5">
          <a:extLst>
            <a:ext uri="{FF2B5EF4-FFF2-40B4-BE49-F238E27FC236}">
              <a16:creationId xmlns:a16="http://schemas.microsoft.com/office/drawing/2014/main" id="{00000000-0008-0000-1000-00000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668</xdr:row>
      <xdr:rowOff>28440</xdr:rowOff>
    </xdr:from>
    <xdr:to>
      <xdr:col>7</xdr:col>
      <xdr:colOff>-363960</xdr:colOff>
      <xdr:row>669</xdr:row>
      <xdr:rowOff>0</xdr:rowOff>
    </xdr:to>
    <xdr:sp macro="" textlink="">
      <xdr:nvSpPr>
        <xdr:cNvPr id="3337" name="Option Button 3336">
          <a:extLst>
            <a:ext uri="{FF2B5EF4-FFF2-40B4-BE49-F238E27FC236}">
              <a16:creationId xmlns:a16="http://schemas.microsoft.com/office/drawing/2014/main" id="{00000000-0008-0000-1000-00000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8" name="Option Button 3337">
          <a:extLst>
            <a:ext uri="{FF2B5EF4-FFF2-40B4-BE49-F238E27FC236}">
              <a16:creationId xmlns:a16="http://schemas.microsoft.com/office/drawing/2014/main" id="{00000000-0008-0000-1000-00000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39" name="Option Button 3338">
          <a:extLst>
            <a:ext uri="{FF2B5EF4-FFF2-40B4-BE49-F238E27FC236}">
              <a16:creationId xmlns:a16="http://schemas.microsoft.com/office/drawing/2014/main" id="{00000000-0008-0000-1000-00000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0" name="Option Button 3339">
          <a:extLst>
            <a:ext uri="{FF2B5EF4-FFF2-40B4-BE49-F238E27FC236}">
              <a16:creationId xmlns:a16="http://schemas.microsoft.com/office/drawing/2014/main" id="{00000000-0008-0000-1000-00000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1" name="Group Box 3340" descr="Group Box 5">
          <a:extLst>
            <a:ext uri="{FF2B5EF4-FFF2-40B4-BE49-F238E27FC236}">
              <a16:creationId xmlns:a16="http://schemas.microsoft.com/office/drawing/2014/main" id="{00000000-0008-0000-1000-00000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669</xdr:row>
      <xdr:rowOff>28440</xdr:rowOff>
    </xdr:from>
    <xdr:to>
      <xdr:col>7</xdr:col>
      <xdr:colOff>-363960</xdr:colOff>
      <xdr:row>670</xdr:row>
      <xdr:rowOff>0</xdr:rowOff>
    </xdr:to>
    <xdr:sp macro="" textlink="">
      <xdr:nvSpPr>
        <xdr:cNvPr id="3342" name="Option Button 3341">
          <a:extLst>
            <a:ext uri="{FF2B5EF4-FFF2-40B4-BE49-F238E27FC236}">
              <a16:creationId xmlns:a16="http://schemas.microsoft.com/office/drawing/2014/main" id="{00000000-0008-0000-1000-00000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3" name="Option Button 3342">
          <a:extLst>
            <a:ext uri="{FF2B5EF4-FFF2-40B4-BE49-F238E27FC236}">
              <a16:creationId xmlns:a16="http://schemas.microsoft.com/office/drawing/2014/main" id="{00000000-0008-0000-1000-00000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4" name="Option Button 3343">
          <a:extLst>
            <a:ext uri="{FF2B5EF4-FFF2-40B4-BE49-F238E27FC236}">
              <a16:creationId xmlns:a16="http://schemas.microsoft.com/office/drawing/2014/main" id="{00000000-0008-0000-1000-00001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5" name="Option Button 3344">
          <a:extLst>
            <a:ext uri="{FF2B5EF4-FFF2-40B4-BE49-F238E27FC236}">
              <a16:creationId xmlns:a16="http://schemas.microsoft.com/office/drawing/2014/main" id="{00000000-0008-0000-1000-00001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6" name="Group Box 3345" descr="Group Box 5">
          <a:extLst>
            <a:ext uri="{FF2B5EF4-FFF2-40B4-BE49-F238E27FC236}">
              <a16:creationId xmlns:a16="http://schemas.microsoft.com/office/drawing/2014/main" id="{00000000-0008-0000-1000-00001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670</xdr:row>
      <xdr:rowOff>28440</xdr:rowOff>
    </xdr:from>
    <xdr:to>
      <xdr:col>7</xdr:col>
      <xdr:colOff>-363960</xdr:colOff>
      <xdr:row>671</xdr:row>
      <xdr:rowOff>0</xdr:rowOff>
    </xdr:to>
    <xdr:sp macro="" textlink="">
      <xdr:nvSpPr>
        <xdr:cNvPr id="3347" name="Option Button 3346">
          <a:extLst>
            <a:ext uri="{FF2B5EF4-FFF2-40B4-BE49-F238E27FC236}">
              <a16:creationId xmlns:a16="http://schemas.microsoft.com/office/drawing/2014/main" id="{00000000-0008-0000-1000-00001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8" name="Option Button 3347">
          <a:extLst>
            <a:ext uri="{FF2B5EF4-FFF2-40B4-BE49-F238E27FC236}">
              <a16:creationId xmlns:a16="http://schemas.microsoft.com/office/drawing/2014/main" id="{00000000-0008-0000-1000-00001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49" name="Option Button 3348">
          <a:extLst>
            <a:ext uri="{FF2B5EF4-FFF2-40B4-BE49-F238E27FC236}">
              <a16:creationId xmlns:a16="http://schemas.microsoft.com/office/drawing/2014/main" id="{00000000-0008-0000-1000-00001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0" name="Option Button 3349">
          <a:extLst>
            <a:ext uri="{FF2B5EF4-FFF2-40B4-BE49-F238E27FC236}">
              <a16:creationId xmlns:a16="http://schemas.microsoft.com/office/drawing/2014/main" id="{00000000-0008-0000-1000-00001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1" name="Group Box 3350" descr="Group Box 5">
          <a:extLst>
            <a:ext uri="{FF2B5EF4-FFF2-40B4-BE49-F238E27FC236}">
              <a16:creationId xmlns:a16="http://schemas.microsoft.com/office/drawing/2014/main" id="{00000000-0008-0000-1000-00001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671</xdr:row>
      <xdr:rowOff>28440</xdr:rowOff>
    </xdr:from>
    <xdr:to>
      <xdr:col>7</xdr:col>
      <xdr:colOff>-363960</xdr:colOff>
      <xdr:row>672</xdr:row>
      <xdr:rowOff>0</xdr:rowOff>
    </xdr:to>
    <xdr:sp macro="" textlink="">
      <xdr:nvSpPr>
        <xdr:cNvPr id="3352" name="Option Button 3351">
          <a:extLst>
            <a:ext uri="{FF2B5EF4-FFF2-40B4-BE49-F238E27FC236}">
              <a16:creationId xmlns:a16="http://schemas.microsoft.com/office/drawing/2014/main" id="{00000000-0008-0000-1000-00001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3" name="Option Button 3352">
          <a:extLst>
            <a:ext uri="{FF2B5EF4-FFF2-40B4-BE49-F238E27FC236}">
              <a16:creationId xmlns:a16="http://schemas.microsoft.com/office/drawing/2014/main" id="{00000000-0008-0000-1000-00001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4" name="Option Button 3353">
          <a:extLst>
            <a:ext uri="{FF2B5EF4-FFF2-40B4-BE49-F238E27FC236}">
              <a16:creationId xmlns:a16="http://schemas.microsoft.com/office/drawing/2014/main" id="{00000000-0008-0000-1000-00001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5" name="Option Button 3354">
          <a:extLst>
            <a:ext uri="{FF2B5EF4-FFF2-40B4-BE49-F238E27FC236}">
              <a16:creationId xmlns:a16="http://schemas.microsoft.com/office/drawing/2014/main" id="{00000000-0008-0000-1000-00001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6" name="Group Box 3355" descr="Group Box 5">
          <a:extLst>
            <a:ext uri="{FF2B5EF4-FFF2-40B4-BE49-F238E27FC236}">
              <a16:creationId xmlns:a16="http://schemas.microsoft.com/office/drawing/2014/main" id="{00000000-0008-0000-1000-00001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672</xdr:row>
      <xdr:rowOff>28440</xdr:rowOff>
    </xdr:from>
    <xdr:to>
      <xdr:col>7</xdr:col>
      <xdr:colOff>-363960</xdr:colOff>
      <xdr:row>673</xdr:row>
      <xdr:rowOff>0</xdr:rowOff>
    </xdr:to>
    <xdr:sp macro="" textlink="">
      <xdr:nvSpPr>
        <xdr:cNvPr id="3357" name="Option Button 3356">
          <a:extLst>
            <a:ext uri="{FF2B5EF4-FFF2-40B4-BE49-F238E27FC236}">
              <a16:creationId xmlns:a16="http://schemas.microsoft.com/office/drawing/2014/main" id="{00000000-0008-0000-1000-00001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8" name="Option Button 3357">
          <a:extLst>
            <a:ext uri="{FF2B5EF4-FFF2-40B4-BE49-F238E27FC236}">
              <a16:creationId xmlns:a16="http://schemas.microsoft.com/office/drawing/2014/main" id="{00000000-0008-0000-1000-00001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59" name="Option Button 3358">
          <a:extLst>
            <a:ext uri="{FF2B5EF4-FFF2-40B4-BE49-F238E27FC236}">
              <a16:creationId xmlns:a16="http://schemas.microsoft.com/office/drawing/2014/main" id="{00000000-0008-0000-1000-00001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0" name="Option Button 3359">
          <a:extLst>
            <a:ext uri="{FF2B5EF4-FFF2-40B4-BE49-F238E27FC236}">
              <a16:creationId xmlns:a16="http://schemas.microsoft.com/office/drawing/2014/main" id="{00000000-0008-0000-1000-00002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1" name="Group Box 3360" descr="Group Box 5">
          <a:extLst>
            <a:ext uri="{FF2B5EF4-FFF2-40B4-BE49-F238E27FC236}">
              <a16:creationId xmlns:a16="http://schemas.microsoft.com/office/drawing/2014/main" id="{00000000-0008-0000-1000-00002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673</xdr:row>
      <xdr:rowOff>28440</xdr:rowOff>
    </xdr:from>
    <xdr:to>
      <xdr:col>7</xdr:col>
      <xdr:colOff>-363960</xdr:colOff>
      <xdr:row>674</xdr:row>
      <xdr:rowOff>0</xdr:rowOff>
    </xdr:to>
    <xdr:sp macro="" textlink="">
      <xdr:nvSpPr>
        <xdr:cNvPr id="3362" name="Option Button 3361">
          <a:extLst>
            <a:ext uri="{FF2B5EF4-FFF2-40B4-BE49-F238E27FC236}">
              <a16:creationId xmlns:a16="http://schemas.microsoft.com/office/drawing/2014/main" id="{00000000-0008-0000-1000-00002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3" name="Option Button 3362">
          <a:extLst>
            <a:ext uri="{FF2B5EF4-FFF2-40B4-BE49-F238E27FC236}">
              <a16:creationId xmlns:a16="http://schemas.microsoft.com/office/drawing/2014/main" id="{00000000-0008-0000-1000-00002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4" name="Option Button 3363">
          <a:extLst>
            <a:ext uri="{FF2B5EF4-FFF2-40B4-BE49-F238E27FC236}">
              <a16:creationId xmlns:a16="http://schemas.microsoft.com/office/drawing/2014/main" id="{00000000-0008-0000-1000-00002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5" name="Option Button 3364">
          <a:extLst>
            <a:ext uri="{FF2B5EF4-FFF2-40B4-BE49-F238E27FC236}">
              <a16:creationId xmlns:a16="http://schemas.microsoft.com/office/drawing/2014/main" id="{00000000-0008-0000-1000-00002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6" name="Group Box 3365" descr="Group Box 5">
          <a:extLst>
            <a:ext uri="{FF2B5EF4-FFF2-40B4-BE49-F238E27FC236}">
              <a16:creationId xmlns:a16="http://schemas.microsoft.com/office/drawing/2014/main" id="{00000000-0008-0000-1000-00002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674</xdr:row>
      <xdr:rowOff>28440</xdr:rowOff>
    </xdr:from>
    <xdr:to>
      <xdr:col>7</xdr:col>
      <xdr:colOff>-363960</xdr:colOff>
      <xdr:row>675</xdr:row>
      <xdr:rowOff>0</xdr:rowOff>
    </xdr:to>
    <xdr:sp macro="" textlink="">
      <xdr:nvSpPr>
        <xdr:cNvPr id="3367" name="Option Button 3366">
          <a:extLst>
            <a:ext uri="{FF2B5EF4-FFF2-40B4-BE49-F238E27FC236}">
              <a16:creationId xmlns:a16="http://schemas.microsoft.com/office/drawing/2014/main" id="{00000000-0008-0000-1000-00002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8" name="Option Button 3367">
          <a:extLst>
            <a:ext uri="{FF2B5EF4-FFF2-40B4-BE49-F238E27FC236}">
              <a16:creationId xmlns:a16="http://schemas.microsoft.com/office/drawing/2014/main" id="{00000000-0008-0000-1000-00002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69" name="Option Button 3368">
          <a:extLst>
            <a:ext uri="{FF2B5EF4-FFF2-40B4-BE49-F238E27FC236}">
              <a16:creationId xmlns:a16="http://schemas.microsoft.com/office/drawing/2014/main" id="{00000000-0008-0000-1000-00002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0" name="Option Button 3369">
          <a:extLst>
            <a:ext uri="{FF2B5EF4-FFF2-40B4-BE49-F238E27FC236}">
              <a16:creationId xmlns:a16="http://schemas.microsoft.com/office/drawing/2014/main" id="{00000000-0008-0000-1000-00002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1" name="Group Box 3370" descr="Group Box 5">
          <a:extLst>
            <a:ext uri="{FF2B5EF4-FFF2-40B4-BE49-F238E27FC236}">
              <a16:creationId xmlns:a16="http://schemas.microsoft.com/office/drawing/2014/main" id="{00000000-0008-0000-1000-00002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675</xdr:row>
      <xdr:rowOff>28440</xdr:rowOff>
    </xdr:from>
    <xdr:to>
      <xdr:col>7</xdr:col>
      <xdr:colOff>-363960</xdr:colOff>
      <xdr:row>676</xdr:row>
      <xdr:rowOff>0</xdr:rowOff>
    </xdr:to>
    <xdr:sp macro="" textlink="">
      <xdr:nvSpPr>
        <xdr:cNvPr id="3372" name="Option Button 3371">
          <a:extLst>
            <a:ext uri="{FF2B5EF4-FFF2-40B4-BE49-F238E27FC236}">
              <a16:creationId xmlns:a16="http://schemas.microsoft.com/office/drawing/2014/main" id="{00000000-0008-0000-1000-00002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3" name="Option Button 3372">
          <a:extLst>
            <a:ext uri="{FF2B5EF4-FFF2-40B4-BE49-F238E27FC236}">
              <a16:creationId xmlns:a16="http://schemas.microsoft.com/office/drawing/2014/main" id="{00000000-0008-0000-1000-00002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4" name="Option Button 3373">
          <a:extLst>
            <a:ext uri="{FF2B5EF4-FFF2-40B4-BE49-F238E27FC236}">
              <a16:creationId xmlns:a16="http://schemas.microsoft.com/office/drawing/2014/main" id="{00000000-0008-0000-1000-00002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5" name="Option Button 3374">
          <a:extLst>
            <a:ext uri="{FF2B5EF4-FFF2-40B4-BE49-F238E27FC236}">
              <a16:creationId xmlns:a16="http://schemas.microsoft.com/office/drawing/2014/main" id="{00000000-0008-0000-1000-00002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6" name="Group Box 3375" descr="Group Box 5">
          <a:extLst>
            <a:ext uri="{FF2B5EF4-FFF2-40B4-BE49-F238E27FC236}">
              <a16:creationId xmlns:a16="http://schemas.microsoft.com/office/drawing/2014/main" id="{00000000-0008-0000-1000-00003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676</xdr:row>
      <xdr:rowOff>28440</xdr:rowOff>
    </xdr:from>
    <xdr:to>
      <xdr:col>7</xdr:col>
      <xdr:colOff>-363960</xdr:colOff>
      <xdr:row>677</xdr:row>
      <xdr:rowOff>0</xdr:rowOff>
    </xdr:to>
    <xdr:sp macro="" textlink="">
      <xdr:nvSpPr>
        <xdr:cNvPr id="3377" name="Option Button 3376">
          <a:extLst>
            <a:ext uri="{FF2B5EF4-FFF2-40B4-BE49-F238E27FC236}">
              <a16:creationId xmlns:a16="http://schemas.microsoft.com/office/drawing/2014/main" id="{00000000-0008-0000-1000-00003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8" name="Option Button 3377">
          <a:extLst>
            <a:ext uri="{FF2B5EF4-FFF2-40B4-BE49-F238E27FC236}">
              <a16:creationId xmlns:a16="http://schemas.microsoft.com/office/drawing/2014/main" id="{00000000-0008-0000-1000-00003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79" name="Option Button 3378">
          <a:extLst>
            <a:ext uri="{FF2B5EF4-FFF2-40B4-BE49-F238E27FC236}">
              <a16:creationId xmlns:a16="http://schemas.microsoft.com/office/drawing/2014/main" id="{00000000-0008-0000-1000-00003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0" name="Option Button 3379">
          <a:extLst>
            <a:ext uri="{FF2B5EF4-FFF2-40B4-BE49-F238E27FC236}">
              <a16:creationId xmlns:a16="http://schemas.microsoft.com/office/drawing/2014/main" id="{00000000-0008-0000-1000-00003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1" name="Group Box 3380" descr="Group Box 5">
          <a:extLst>
            <a:ext uri="{FF2B5EF4-FFF2-40B4-BE49-F238E27FC236}">
              <a16:creationId xmlns:a16="http://schemas.microsoft.com/office/drawing/2014/main" id="{00000000-0008-0000-1000-00003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677</xdr:row>
      <xdr:rowOff>28440</xdr:rowOff>
    </xdr:from>
    <xdr:to>
      <xdr:col>7</xdr:col>
      <xdr:colOff>-363960</xdr:colOff>
      <xdr:row>678</xdr:row>
      <xdr:rowOff>0</xdr:rowOff>
    </xdr:to>
    <xdr:sp macro="" textlink="">
      <xdr:nvSpPr>
        <xdr:cNvPr id="3382" name="Option Button 3381">
          <a:extLst>
            <a:ext uri="{FF2B5EF4-FFF2-40B4-BE49-F238E27FC236}">
              <a16:creationId xmlns:a16="http://schemas.microsoft.com/office/drawing/2014/main" id="{00000000-0008-0000-1000-00003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3" name="Option Button 3382">
          <a:extLst>
            <a:ext uri="{FF2B5EF4-FFF2-40B4-BE49-F238E27FC236}">
              <a16:creationId xmlns:a16="http://schemas.microsoft.com/office/drawing/2014/main" id="{00000000-0008-0000-1000-00003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4" name="Option Button 3383">
          <a:extLst>
            <a:ext uri="{FF2B5EF4-FFF2-40B4-BE49-F238E27FC236}">
              <a16:creationId xmlns:a16="http://schemas.microsoft.com/office/drawing/2014/main" id="{00000000-0008-0000-1000-00003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5" name="Option Button 3384">
          <a:extLst>
            <a:ext uri="{FF2B5EF4-FFF2-40B4-BE49-F238E27FC236}">
              <a16:creationId xmlns:a16="http://schemas.microsoft.com/office/drawing/2014/main" id="{00000000-0008-0000-1000-00003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6" name="Group Box 3385" descr="Group Box 5">
          <a:extLst>
            <a:ext uri="{FF2B5EF4-FFF2-40B4-BE49-F238E27FC236}">
              <a16:creationId xmlns:a16="http://schemas.microsoft.com/office/drawing/2014/main" id="{00000000-0008-0000-1000-00003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678</xdr:row>
      <xdr:rowOff>28440</xdr:rowOff>
    </xdr:from>
    <xdr:to>
      <xdr:col>7</xdr:col>
      <xdr:colOff>-363960</xdr:colOff>
      <xdr:row>679</xdr:row>
      <xdr:rowOff>0</xdr:rowOff>
    </xdr:to>
    <xdr:sp macro="" textlink="">
      <xdr:nvSpPr>
        <xdr:cNvPr id="3387" name="Option Button 3386">
          <a:extLst>
            <a:ext uri="{FF2B5EF4-FFF2-40B4-BE49-F238E27FC236}">
              <a16:creationId xmlns:a16="http://schemas.microsoft.com/office/drawing/2014/main" id="{00000000-0008-0000-1000-00003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8" name="Option Button 3387">
          <a:extLst>
            <a:ext uri="{FF2B5EF4-FFF2-40B4-BE49-F238E27FC236}">
              <a16:creationId xmlns:a16="http://schemas.microsoft.com/office/drawing/2014/main" id="{00000000-0008-0000-1000-00003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89" name="Option Button 3388">
          <a:extLst>
            <a:ext uri="{FF2B5EF4-FFF2-40B4-BE49-F238E27FC236}">
              <a16:creationId xmlns:a16="http://schemas.microsoft.com/office/drawing/2014/main" id="{00000000-0008-0000-1000-00003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0" name="Option Button 3389">
          <a:extLst>
            <a:ext uri="{FF2B5EF4-FFF2-40B4-BE49-F238E27FC236}">
              <a16:creationId xmlns:a16="http://schemas.microsoft.com/office/drawing/2014/main" id="{00000000-0008-0000-1000-00003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1" name="Group Box 3390" descr="Group Box 5">
          <a:extLst>
            <a:ext uri="{FF2B5EF4-FFF2-40B4-BE49-F238E27FC236}">
              <a16:creationId xmlns:a16="http://schemas.microsoft.com/office/drawing/2014/main" id="{00000000-0008-0000-1000-00003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679</xdr:row>
      <xdr:rowOff>28440</xdr:rowOff>
    </xdr:from>
    <xdr:to>
      <xdr:col>7</xdr:col>
      <xdr:colOff>-363960</xdr:colOff>
      <xdr:row>680</xdr:row>
      <xdr:rowOff>0</xdr:rowOff>
    </xdr:to>
    <xdr:sp macro="" textlink="">
      <xdr:nvSpPr>
        <xdr:cNvPr id="3392" name="Option Button 3391">
          <a:extLst>
            <a:ext uri="{FF2B5EF4-FFF2-40B4-BE49-F238E27FC236}">
              <a16:creationId xmlns:a16="http://schemas.microsoft.com/office/drawing/2014/main" id="{00000000-0008-0000-1000-00004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3" name="Option Button 3392">
          <a:extLst>
            <a:ext uri="{FF2B5EF4-FFF2-40B4-BE49-F238E27FC236}">
              <a16:creationId xmlns:a16="http://schemas.microsoft.com/office/drawing/2014/main" id="{00000000-0008-0000-1000-00004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4" name="Option Button 3393">
          <a:extLst>
            <a:ext uri="{FF2B5EF4-FFF2-40B4-BE49-F238E27FC236}">
              <a16:creationId xmlns:a16="http://schemas.microsoft.com/office/drawing/2014/main" id="{00000000-0008-0000-1000-00004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5" name="Option Button 3394">
          <a:extLst>
            <a:ext uri="{FF2B5EF4-FFF2-40B4-BE49-F238E27FC236}">
              <a16:creationId xmlns:a16="http://schemas.microsoft.com/office/drawing/2014/main" id="{00000000-0008-0000-1000-00004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6" name="Group Box 3395" descr="Group Box 5">
          <a:extLst>
            <a:ext uri="{FF2B5EF4-FFF2-40B4-BE49-F238E27FC236}">
              <a16:creationId xmlns:a16="http://schemas.microsoft.com/office/drawing/2014/main" id="{00000000-0008-0000-1000-00004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680</xdr:row>
      <xdr:rowOff>28440</xdr:rowOff>
    </xdr:from>
    <xdr:to>
      <xdr:col>7</xdr:col>
      <xdr:colOff>-363960</xdr:colOff>
      <xdr:row>681</xdr:row>
      <xdr:rowOff>0</xdr:rowOff>
    </xdr:to>
    <xdr:sp macro="" textlink="">
      <xdr:nvSpPr>
        <xdr:cNvPr id="3397" name="Option Button 3396">
          <a:extLst>
            <a:ext uri="{FF2B5EF4-FFF2-40B4-BE49-F238E27FC236}">
              <a16:creationId xmlns:a16="http://schemas.microsoft.com/office/drawing/2014/main" id="{00000000-0008-0000-1000-00004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8" name="Option Button 3397">
          <a:extLst>
            <a:ext uri="{FF2B5EF4-FFF2-40B4-BE49-F238E27FC236}">
              <a16:creationId xmlns:a16="http://schemas.microsoft.com/office/drawing/2014/main" id="{00000000-0008-0000-1000-00004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399" name="Option Button 3398">
          <a:extLst>
            <a:ext uri="{FF2B5EF4-FFF2-40B4-BE49-F238E27FC236}">
              <a16:creationId xmlns:a16="http://schemas.microsoft.com/office/drawing/2014/main" id="{00000000-0008-0000-1000-00004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0" name="Option Button 3399">
          <a:extLst>
            <a:ext uri="{FF2B5EF4-FFF2-40B4-BE49-F238E27FC236}">
              <a16:creationId xmlns:a16="http://schemas.microsoft.com/office/drawing/2014/main" id="{00000000-0008-0000-1000-00004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1" name="Group Box 3400" descr="Group Box 5">
          <a:extLst>
            <a:ext uri="{FF2B5EF4-FFF2-40B4-BE49-F238E27FC236}">
              <a16:creationId xmlns:a16="http://schemas.microsoft.com/office/drawing/2014/main" id="{00000000-0008-0000-1000-00004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681</xdr:row>
      <xdr:rowOff>28440</xdr:rowOff>
    </xdr:from>
    <xdr:to>
      <xdr:col>7</xdr:col>
      <xdr:colOff>-363960</xdr:colOff>
      <xdr:row>682</xdr:row>
      <xdr:rowOff>0</xdr:rowOff>
    </xdr:to>
    <xdr:sp macro="" textlink="">
      <xdr:nvSpPr>
        <xdr:cNvPr id="3402" name="Option Button 3401">
          <a:extLst>
            <a:ext uri="{FF2B5EF4-FFF2-40B4-BE49-F238E27FC236}">
              <a16:creationId xmlns:a16="http://schemas.microsoft.com/office/drawing/2014/main" id="{00000000-0008-0000-1000-00004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3" name="Option Button 3402">
          <a:extLst>
            <a:ext uri="{FF2B5EF4-FFF2-40B4-BE49-F238E27FC236}">
              <a16:creationId xmlns:a16="http://schemas.microsoft.com/office/drawing/2014/main" id="{00000000-0008-0000-1000-00004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4" name="Option Button 3403">
          <a:extLst>
            <a:ext uri="{FF2B5EF4-FFF2-40B4-BE49-F238E27FC236}">
              <a16:creationId xmlns:a16="http://schemas.microsoft.com/office/drawing/2014/main" id="{00000000-0008-0000-1000-00004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5" name="Option Button 3404">
          <a:extLst>
            <a:ext uri="{FF2B5EF4-FFF2-40B4-BE49-F238E27FC236}">
              <a16:creationId xmlns:a16="http://schemas.microsoft.com/office/drawing/2014/main" id="{00000000-0008-0000-1000-00004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6" name="Group Box 3405" descr="Group Box 5">
          <a:extLst>
            <a:ext uri="{FF2B5EF4-FFF2-40B4-BE49-F238E27FC236}">
              <a16:creationId xmlns:a16="http://schemas.microsoft.com/office/drawing/2014/main" id="{00000000-0008-0000-1000-00004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682</xdr:row>
      <xdr:rowOff>28440</xdr:rowOff>
    </xdr:from>
    <xdr:to>
      <xdr:col>7</xdr:col>
      <xdr:colOff>-363960</xdr:colOff>
      <xdr:row>683</xdr:row>
      <xdr:rowOff>0</xdr:rowOff>
    </xdr:to>
    <xdr:sp macro="" textlink="">
      <xdr:nvSpPr>
        <xdr:cNvPr id="3407" name="Option Button 3406">
          <a:extLst>
            <a:ext uri="{FF2B5EF4-FFF2-40B4-BE49-F238E27FC236}">
              <a16:creationId xmlns:a16="http://schemas.microsoft.com/office/drawing/2014/main" id="{00000000-0008-0000-1000-00004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8" name="Option Button 3407">
          <a:extLst>
            <a:ext uri="{FF2B5EF4-FFF2-40B4-BE49-F238E27FC236}">
              <a16:creationId xmlns:a16="http://schemas.microsoft.com/office/drawing/2014/main" id="{00000000-0008-0000-1000-00005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09" name="Option Button 3408">
          <a:extLst>
            <a:ext uri="{FF2B5EF4-FFF2-40B4-BE49-F238E27FC236}">
              <a16:creationId xmlns:a16="http://schemas.microsoft.com/office/drawing/2014/main" id="{00000000-0008-0000-1000-00005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0" name="Option Button 3409">
          <a:extLst>
            <a:ext uri="{FF2B5EF4-FFF2-40B4-BE49-F238E27FC236}">
              <a16:creationId xmlns:a16="http://schemas.microsoft.com/office/drawing/2014/main" id="{00000000-0008-0000-1000-00005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1" name="Group Box 3410" descr="Group Box 5">
          <a:extLst>
            <a:ext uri="{FF2B5EF4-FFF2-40B4-BE49-F238E27FC236}">
              <a16:creationId xmlns:a16="http://schemas.microsoft.com/office/drawing/2014/main" id="{00000000-0008-0000-1000-00005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683</xdr:row>
      <xdr:rowOff>28440</xdr:rowOff>
    </xdr:from>
    <xdr:to>
      <xdr:col>7</xdr:col>
      <xdr:colOff>-363960</xdr:colOff>
      <xdr:row>684</xdr:row>
      <xdr:rowOff>0</xdr:rowOff>
    </xdr:to>
    <xdr:sp macro="" textlink="">
      <xdr:nvSpPr>
        <xdr:cNvPr id="3412" name="Option Button 3411">
          <a:extLst>
            <a:ext uri="{FF2B5EF4-FFF2-40B4-BE49-F238E27FC236}">
              <a16:creationId xmlns:a16="http://schemas.microsoft.com/office/drawing/2014/main" id="{00000000-0008-0000-1000-00005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3" name="Option Button 3412">
          <a:extLst>
            <a:ext uri="{FF2B5EF4-FFF2-40B4-BE49-F238E27FC236}">
              <a16:creationId xmlns:a16="http://schemas.microsoft.com/office/drawing/2014/main" id="{00000000-0008-0000-1000-00005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4" name="Option Button 3413">
          <a:extLst>
            <a:ext uri="{FF2B5EF4-FFF2-40B4-BE49-F238E27FC236}">
              <a16:creationId xmlns:a16="http://schemas.microsoft.com/office/drawing/2014/main" id="{00000000-0008-0000-1000-00005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5" name="Option Button 3414">
          <a:extLst>
            <a:ext uri="{FF2B5EF4-FFF2-40B4-BE49-F238E27FC236}">
              <a16:creationId xmlns:a16="http://schemas.microsoft.com/office/drawing/2014/main" id="{00000000-0008-0000-1000-00005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6" name="Group Box 3415" descr="Group Box 5">
          <a:extLst>
            <a:ext uri="{FF2B5EF4-FFF2-40B4-BE49-F238E27FC236}">
              <a16:creationId xmlns:a16="http://schemas.microsoft.com/office/drawing/2014/main" id="{00000000-0008-0000-1000-000058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684</xdr:row>
      <xdr:rowOff>28440</xdr:rowOff>
    </xdr:from>
    <xdr:to>
      <xdr:col>7</xdr:col>
      <xdr:colOff>-363960</xdr:colOff>
      <xdr:row>685</xdr:row>
      <xdr:rowOff>0</xdr:rowOff>
    </xdr:to>
    <xdr:sp macro="" textlink="">
      <xdr:nvSpPr>
        <xdr:cNvPr id="3417" name="Option Button 3416">
          <a:extLst>
            <a:ext uri="{FF2B5EF4-FFF2-40B4-BE49-F238E27FC236}">
              <a16:creationId xmlns:a16="http://schemas.microsoft.com/office/drawing/2014/main" id="{00000000-0008-0000-1000-00005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8" name="Option Button 3417">
          <a:extLst>
            <a:ext uri="{FF2B5EF4-FFF2-40B4-BE49-F238E27FC236}">
              <a16:creationId xmlns:a16="http://schemas.microsoft.com/office/drawing/2014/main" id="{00000000-0008-0000-1000-00005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19" name="Option Button 3418">
          <a:extLst>
            <a:ext uri="{FF2B5EF4-FFF2-40B4-BE49-F238E27FC236}">
              <a16:creationId xmlns:a16="http://schemas.microsoft.com/office/drawing/2014/main" id="{00000000-0008-0000-1000-00005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0" name="Option Button 3419">
          <a:extLst>
            <a:ext uri="{FF2B5EF4-FFF2-40B4-BE49-F238E27FC236}">
              <a16:creationId xmlns:a16="http://schemas.microsoft.com/office/drawing/2014/main" id="{00000000-0008-0000-1000-00005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1" name="Group Box 3420" descr="Group Box 5">
          <a:extLst>
            <a:ext uri="{FF2B5EF4-FFF2-40B4-BE49-F238E27FC236}">
              <a16:creationId xmlns:a16="http://schemas.microsoft.com/office/drawing/2014/main" id="{00000000-0008-0000-1000-00005D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685</xdr:row>
      <xdr:rowOff>28440</xdr:rowOff>
    </xdr:from>
    <xdr:to>
      <xdr:col>7</xdr:col>
      <xdr:colOff>-363960</xdr:colOff>
      <xdr:row>686</xdr:row>
      <xdr:rowOff>0</xdr:rowOff>
    </xdr:to>
    <xdr:sp macro="" textlink="">
      <xdr:nvSpPr>
        <xdr:cNvPr id="3422" name="Option Button 3421">
          <a:extLst>
            <a:ext uri="{FF2B5EF4-FFF2-40B4-BE49-F238E27FC236}">
              <a16:creationId xmlns:a16="http://schemas.microsoft.com/office/drawing/2014/main" id="{00000000-0008-0000-1000-00005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3" name="Option Button 3422">
          <a:extLst>
            <a:ext uri="{FF2B5EF4-FFF2-40B4-BE49-F238E27FC236}">
              <a16:creationId xmlns:a16="http://schemas.microsoft.com/office/drawing/2014/main" id="{00000000-0008-0000-1000-00005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4" name="Option Button 3423">
          <a:extLst>
            <a:ext uri="{FF2B5EF4-FFF2-40B4-BE49-F238E27FC236}">
              <a16:creationId xmlns:a16="http://schemas.microsoft.com/office/drawing/2014/main" id="{00000000-0008-0000-1000-00006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5" name="Option Button 3424">
          <a:extLst>
            <a:ext uri="{FF2B5EF4-FFF2-40B4-BE49-F238E27FC236}">
              <a16:creationId xmlns:a16="http://schemas.microsoft.com/office/drawing/2014/main" id="{00000000-0008-0000-1000-00006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6" name="Group Box 3425" descr="Group Box 5">
          <a:extLst>
            <a:ext uri="{FF2B5EF4-FFF2-40B4-BE49-F238E27FC236}">
              <a16:creationId xmlns:a16="http://schemas.microsoft.com/office/drawing/2014/main" id="{00000000-0008-0000-1000-000062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686</xdr:row>
      <xdr:rowOff>28440</xdr:rowOff>
    </xdr:from>
    <xdr:to>
      <xdr:col>7</xdr:col>
      <xdr:colOff>-363960</xdr:colOff>
      <xdr:row>687</xdr:row>
      <xdr:rowOff>0</xdr:rowOff>
    </xdr:to>
    <xdr:sp macro="" textlink="">
      <xdr:nvSpPr>
        <xdr:cNvPr id="3427" name="Option Button 3426">
          <a:extLst>
            <a:ext uri="{FF2B5EF4-FFF2-40B4-BE49-F238E27FC236}">
              <a16:creationId xmlns:a16="http://schemas.microsoft.com/office/drawing/2014/main" id="{00000000-0008-0000-1000-00006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8" name="Option Button 3427">
          <a:extLst>
            <a:ext uri="{FF2B5EF4-FFF2-40B4-BE49-F238E27FC236}">
              <a16:creationId xmlns:a16="http://schemas.microsoft.com/office/drawing/2014/main" id="{00000000-0008-0000-1000-00006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29" name="Option Button 3428">
          <a:extLst>
            <a:ext uri="{FF2B5EF4-FFF2-40B4-BE49-F238E27FC236}">
              <a16:creationId xmlns:a16="http://schemas.microsoft.com/office/drawing/2014/main" id="{00000000-0008-0000-1000-00006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0" name="Option Button 3429">
          <a:extLst>
            <a:ext uri="{FF2B5EF4-FFF2-40B4-BE49-F238E27FC236}">
              <a16:creationId xmlns:a16="http://schemas.microsoft.com/office/drawing/2014/main" id="{00000000-0008-0000-1000-00006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1" name="Group Box 3430" descr="Group Box 5">
          <a:extLst>
            <a:ext uri="{FF2B5EF4-FFF2-40B4-BE49-F238E27FC236}">
              <a16:creationId xmlns:a16="http://schemas.microsoft.com/office/drawing/2014/main" id="{00000000-0008-0000-1000-000067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687</xdr:row>
      <xdr:rowOff>28440</xdr:rowOff>
    </xdr:from>
    <xdr:to>
      <xdr:col>7</xdr:col>
      <xdr:colOff>-363960</xdr:colOff>
      <xdr:row>688</xdr:row>
      <xdr:rowOff>0</xdr:rowOff>
    </xdr:to>
    <xdr:sp macro="" textlink="">
      <xdr:nvSpPr>
        <xdr:cNvPr id="3432" name="Option Button 3431">
          <a:extLst>
            <a:ext uri="{FF2B5EF4-FFF2-40B4-BE49-F238E27FC236}">
              <a16:creationId xmlns:a16="http://schemas.microsoft.com/office/drawing/2014/main" id="{00000000-0008-0000-1000-00006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3" name="Option Button 3432">
          <a:extLst>
            <a:ext uri="{FF2B5EF4-FFF2-40B4-BE49-F238E27FC236}">
              <a16:creationId xmlns:a16="http://schemas.microsoft.com/office/drawing/2014/main" id="{00000000-0008-0000-1000-00006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4" name="Option Button 3433">
          <a:extLst>
            <a:ext uri="{FF2B5EF4-FFF2-40B4-BE49-F238E27FC236}">
              <a16:creationId xmlns:a16="http://schemas.microsoft.com/office/drawing/2014/main" id="{00000000-0008-0000-1000-00006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5" name="Option Button 3434">
          <a:extLst>
            <a:ext uri="{FF2B5EF4-FFF2-40B4-BE49-F238E27FC236}">
              <a16:creationId xmlns:a16="http://schemas.microsoft.com/office/drawing/2014/main" id="{00000000-0008-0000-1000-00006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6" name="Group Box 3435" descr="Group Box 5">
          <a:extLst>
            <a:ext uri="{FF2B5EF4-FFF2-40B4-BE49-F238E27FC236}">
              <a16:creationId xmlns:a16="http://schemas.microsoft.com/office/drawing/2014/main" id="{00000000-0008-0000-1000-00006C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688</xdr:row>
      <xdr:rowOff>28440</xdr:rowOff>
    </xdr:from>
    <xdr:to>
      <xdr:col>7</xdr:col>
      <xdr:colOff>-363960</xdr:colOff>
      <xdr:row>689</xdr:row>
      <xdr:rowOff>0</xdr:rowOff>
    </xdr:to>
    <xdr:sp macro="" textlink="">
      <xdr:nvSpPr>
        <xdr:cNvPr id="3437" name="Option Button 3436">
          <a:extLst>
            <a:ext uri="{FF2B5EF4-FFF2-40B4-BE49-F238E27FC236}">
              <a16:creationId xmlns:a16="http://schemas.microsoft.com/office/drawing/2014/main" id="{00000000-0008-0000-1000-00006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8" name="Option Button 3437">
          <a:extLst>
            <a:ext uri="{FF2B5EF4-FFF2-40B4-BE49-F238E27FC236}">
              <a16:creationId xmlns:a16="http://schemas.microsoft.com/office/drawing/2014/main" id="{00000000-0008-0000-1000-00006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39" name="Option Button 3438">
          <a:extLst>
            <a:ext uri="{FF2B5EF4-FFF2-40B4-BE49-F238E27FC236}">
              <a16:creationId xmlns:a16="http://schemas.microsoft.com/office/drawing/2014/main" id="{00000000-0008-0000-1000-00006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0" name="Option Button 3439">
          <a:extLst>
            <a:ext uri="{FF2B5EF4-FFF2-40B4-BE49-F238E27FC236}">
              <a16:creationId xmlns:a16="http://schemas.microsoft.com/office/drawing/2014/main" id="{00000000-0008-0000-1000-00007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1" name="Group Box 3440" descr="Group Box 5">
          <a:extLst>
            <a:ext uri="{FF2B5EF4-FFF2-40B4-BE49-F238E27FC236}">
              <a16:creationId xmlns:a16="http://schemas.microsoft.com/office/drawing/2014/main" id="{00000000-0008-0000-1000-000071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689</xdr:row>
      <xdr:rowOff>28440</xdr:rowOff>
    </xdr:from>
    <xdr:to>
      <xdr:col>7</xdr:col>
      <xdr:colOff>-363960</xdr:colOff>
      <xdr:row>690</xdr:row>
      <xdr:rowOff>0</xdr:rowOff>
    </xdr:to>
    <xdr:sp macro="" textlink="">
      <xdr:nvSpPr>
        <xdr:cNvPr id="3442" name="Option Button 3441">
          <a:extLst>
            <a:ext uri="{FF2B5EF4-FFF2-40B4-BE49-F238E27FC236}">
              <a16:creationId xmlns:a16="http://schemas.microsoft.com/office/drawing/2014/main" id="{00000000-0008-0000-1000-00007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3" name="Option Button 3442">
          <a:extLst>
            <a:ext uri="{FF2B5EF4-FFF2-40B4-BE49-F238E27FC236}">
              <a16:creationId xmlns:a16="http://schemas.microsoft.com/office/drawing/2014/main" id="{00000000-0008-0000-1000-00007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4" name="Option Button 3443">
          <a:extLst>
            <a:ext uri="{FF2B5EF4-FFF2-40B4-BE49-F238E27FC236}">
              <a16:creationId xmlns:a16="http://schemas.microsoft.com/office/drawing/2014/main" id="{00000000-0008-0000-1000-00007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5" name="Option Button 3444">
          <a:extLst>
            <a:ext uri="{FF2B5EF4-FFF2-40B4-BE49-F238E27FC236}">
              <a16:creationId xmlns:a16="http://schemas.microsoft.com/office/drawing/2014/main" id="{00000000-0008-0000-1000-00007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6" name="Group Box 3445" descr="Group Box 5">
          <a:extLst>
            <a:ext uri="{FF2B5EF4-FFF2-40B4-BE49-F238E27FC236}">
              <a16:creationId xmlns:a16="http://schemas.microsoft.com/office/drawing/2014/main" id="{00000000-0008-0000-1000-000076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690</xdr:row>
      <xdr:rowOff>28440</xdr:rowOff>
    </xdr:from>
    <xdr:to>
      <xdr:col>7</xdr:col>
      <xdr:colOff>-363960</xdr:colOff>
      <xdr:row>691</xdr:row>
      <xdr:rowOff>0</xdr:rowOff>
    </xdr:to>
    <xdr:sp macro="" textlink="">
      <xdr:nvSpPr>
        <xdr:cNvPr id="3447" name="Option Button 3446">
          <a:extLst>
            <a:ext uri="{FF2B5EF4-FFF2-40B4-BE49-F238E27FC236}">
              <a16:creationId xmlns:a16="http://schemas.microsoft.com/office/drawing/2014/main" id="{00000000-0008-0000-1000-00007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8" name="Option Button 3447">
          <a:extLst>
            <a:ext uri="{FF2B5EF4-FFF2-40B4-BE49-F238E27FC236}">
              <a16:creationId xmlns:a16="http://schemas.microsoft.com/office/drawing/2014/main" id="{00000000-0008-0000-1000-00007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49" name="Option Button 3448">
          <a:extLst>
            <a:ext uri="{FF2B5EF4-FFF2-40B4-BE49-F238E27FC236}">
              <a16:creationId xmlns:a16="http://schemas.microsoft.com/office/drawing/2014/main" id="{00000000-0008-0000-1000-00007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0" name="Option Button 3449">
          <a:extLst>
            <a:ext uri="{FF2B5EF4-FFF2-40B4-BE49-F238E27FC236}">
              <a16:creationId xmlns:a16="http://schemas.microsoft.com/office/drawing/2014/main" id="{00000000-0008-0000-1000-00007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1" name="Group Box 3450" descr="Group Box 5">
          <a:extLst>
            <a:ext uri="{FF2B5EF4-FFF2-40B4-BE49-F238E27FC236}">
              <a16:creationId xmlns:a16="http://schemas.microsoft.com/office/drawing/2014/main" id="{00000000-0008-0000-1000-00007B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691</xdr:row>
      <xdr:rowOff>28440</xdr:rowOff>
    </xdr:from>
    <xdr:to>
      <xdr:col>7</xdr:col>
      <xdr:colOff>-363960</xdr:colOff>
      <xdr:row>692</xdr:row>
      <xdr:rowOff>0</xdr:rowOff>
    </xdr:to>
    <xdr:sp macro="" textlink="">
      <xdr:nvSpPr>
        <xdr:cNvPr id="3452" name="Option Button 3451">
          <a:extLst>
            <a:ext uri="{FF2B5EF4-FFF2-40B4-BE49-F238E27FC236}">
              <a16:creationId xmlns:a16="http://schemas.microsoft.com/office/drawing/2014/main" id="{00000000-0008-0000-1000-00007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3" name="Option Button 3452">
          <a:extLst>
            <a:ext uri="{FF2B5EF4-FFF2-40B4-BE49-F238E27FC236}">
              <a16:creationId xmlns:a16="http://schemas.microsoft.com/office/drawing/2014/main" id="{00000000-0008-0000-1000-00007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4" name="Option Button 3453">
          <a:extLst>
            <a:ext uri="{FF2B5EF4-FFF2-40B4-BE49-F238E27FC236}">
              <a16:creationId xmlns:a16="http://schemas.microsoft.com/office/drawing/2014/main" id="{00000000-0008-0000-1000-00007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5" name="Option Button 3454">
          <a:extLst>
            <a:ext uri="{FF2B5EF4-FFF2-40B4-BE49-F238E27FC236}">
              <a16:creationId xmlns:a16="http://schemas.microsoft.com/office/drawing/2014/main" id="{00000000-0008-0000-1000-00007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6" name="Group Box 3455" descr="Group Box 5">
          <a:extLst>
            <a:ext uri="{FF2B5EF4-FFF2-40B4-BE49-F238E27FC236}">
              <a16:creationId xmlns:a16="http://schemas.microsoft.com/office/drawing/2014/main" id="{00000000-0008-0000-1000-000080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692</xdr:row>
      <xdr:rowOff>28440</xdr:rowOff>
    </xdr:from>
    <xdr:to>
      <xdr:col>7</xdr:col>
      <xdr:colOff>-363960</xdr:colOff>
      <xdr:row>693</xdr:row>
      <xdr:rowOff>0</xdr:rowOff>
    </xdr:to>
    <xdr:sp macro="" textlink="">
      <xdr:nvSpPr>
        <xdr:cNvPr id="3457" name="Option Button 3456">
          <a:extLst>
            <a:ext uri="{FF2B5EF4-FFF2-40B4-BE49-F238E27FC236}">
              <a16:creationId xmlns:a16="http://schemas.microsoft.com/office/drawing/2014/main" id="{00000000-0008-0000-1000-00008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8" name="Option Button 3457">
          <a:extLst>
            <a:ext uri="{FF2B5EF4-FFF2-40B4-BE49-F238E27FC236}">
              <a16:creationId xmlns:a16="http://schemas.microsoft.com/office/drawing/2014/main" id="{00000000-0008-0000-1000-00008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59" name="Option Button 3458">
          <a:extLst>
            <a:ext uri="{FF2B5EF4-FFF2-40B4-BE49-F238E27FC236}">
              <a16:creationId xmlns:a16="http://schemas.microsoft.com/office/drawing/2014/main" id="{00000000-0008-0000-1000-00008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0" name="Option Button 3459">
          <a:extLst>
            <a:ext uri="{FF2B5EF4-FFF2-40B4-BE49-F238E27FC236}">
              <a16:creationId xmlns:a16="http://schemas.microsoft.com/office/drawing/2014/main" id="{00000000-0008-0000-1000-00008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1" name="Group Box 3460" descr="Group Box 5">
          <a:extLst>
            <a:ext uri="{FF2B5EF4-FFF2-40B4-BE49-F238E27FC236}">
              <a16:creationId xmlns:a16="http://schemas.microsoft.com/office/drawing/2014/main" id="{00000000-0008-0000-1000-000085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693</xdr:row>
      <xdr:rowOff>28440</xdr:rowOff>
    </xdr:from>
    <xdr:to>
      <xdr:col>7</xdr:col>
      <xdr:colOff>-363960</xdr:colOff>
      <xdr:row>694</xdr:row>
      <xdr:rowOff>0</xdr:rowOff>
    </xdr:to>
    <xdr:sp macro="" textlink="">
      <xdr:nvSpPr>
        <xdr:cNvPr id="3462" name="Option Button 3461">
          <a:extLst>
            <a:ext uri="{FF2B5EF4-FFF2-40B4-BE49-F238E27FC236}">
              <a16:creationId xmlns:a16="http://schemas.microsoft.com/office/drawing/2014/main" id="{00000000-0008-0000-1000-00008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3" name="Option Button 3462">
          <a:extLst>
            <a:ext uri="{FF2B5EF4-FFF2-40B4-BE49-F238E27FC236}">
              <a16:creationId xmlns:a16="http://schemas.microsoft.com/office/drawing/2014/main" id="{00000000-0008-0000-1000-00008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4" name="Option Button 3463">
          <a:extLst>
            <a:ext uri="{FF2B5EF4-FFF2-40B4-BE49-F238E27FC236}">
              <a16:creationId xmlns:a16="http://schemas.microsoft.com/office/drawing/2014/main" id="{00000000-0008-0000-1000-00008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5" name="Option Button 3464">
          <a:extLst>
            <a:ext uri="{FF2B5EF4-FFF2-40B4-BE49-F238E27FC236}">
              <a16:creationId xmlns:a16="http://schemas.microsoft.com/office/drawing/2014/main" id="{00000000-0008-0000-1000-000089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6" name="Group Box 3465" descr="Group Box 5">
          <a:extLst>
            <a:ext uri="{FF2B5EF4-FFF2-40B4-BE49-F238E27FC236}">
              <a16:creationId xmlns:a16="http://schemas.microsoft.com/office/drawing/2014/main" id="{00000000-0008-0000-1000-00008A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694</xdr:row>
      <xdr:rowOff>28440</xdr:rowOff>
    </xdr:from>
    <xdr:to>
      <xdr:col>7</xdr:col>
      <xdr:colOff>-363960</xdr:colOff>
      <xdr:row>695</xdr:row>
      <xdr:rowOff>0</xdr:rowOff>
    </xdr:to>
    <xdr:sp macro="" textlink="">
      <xdr:nvSpPr>
        <xdr:cNvPr id="3467" name="Option Button 3466">
          <a:extLst>
            <a:ext uri="{FF2B5EF4-FFF2-40B4-BE49-F238E27FC236}">
              <a16:creationId xmlns:a16="http://schemas.microsoft.com/office/drawing/2014/main" id="{00000000-0008-0000-1000-00008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8" name="Option Button 3467">
          <a:extLst>
            <a:ext uri="{FF2B5EF4-FFF2-40B4-BE49-F238E27FC236}">
              <a16:creationId xmlns:a16="http://schemas.microsoft.com/office/drawing/2014/main" id="{00000000-0008-0000-1000-00008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69" name="Option Button 3468">
          <a:extLst>
            <a:ext uri="{FF2B5EF4-FFF2-40B4-BE49-F238E27FC236}">
              <a16:creationId xmlns:a16="http://schemas.microsoft.com/office/drawing/2014/main" id="{00000000-0008-0000-1000-00008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0" name="Option Button 3469">
          <a:extLst>
            <a:ext uri="{FF2B5EF4-FFF2-40B4-BE49-F238E27FC236}">
              <a16:creationId xmlns:a16="http://schemas.microsoft.com/office/drawing/2014/main" id="{00000000-0008-0000-1000-00008E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1" name="Group Box 3470" descr="Group Box 5">
          <a:extLst>
            <a:ext uri="{FF2B5EF4-FFF2-40B4-BE49-F238E27FC236}">
              <a16:creationId xmlns:a16="http://schemas.microsoft.com/office/drawing/2014/main" id="{00000000-0008-0000-1000-00008F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695</xdr:row>
      <xdr:rowOff>28440</xdr:rowOff>
    </xdr:from>
    <xdr:to>
      <xdr:col>7</xdr:col>
      <xdr:colOff>-363960</xdr:colOff>
      <xdr:row>696</xdr:row>
      <xdr:rowOff>0</xdr:rowOff>
    </xdr:to>
    <xdr:sp macro="" textlink="">
      <xdr:nvSpPr>
        <xdr:cNvPr id="3472" name="Option Button 3471">
          <a:extLst>
            <a:ext uri="{FF2B5EF4-FFF2-40B4-BE49-F238E27FC236}">
              <a16:creationId xmlns:a16="http://schemas.microsoft.com/office/drawing/2014/main" id="{00000000-0008-0000-1000-00009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3" name="Option Button 3472">
          <a:extLst>
            <a:ext uri="{FF2B5EF4-FFF2-40B4-BE49-F238E27FC236}">
              <a16:creationId xmlns:a16="http://schemas.microsoft.com/office/drawing/2014/main" id="{00000000-0008-0000-1000-00009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4" name="Option Button 3473">
          <a:extLst>
            <a:ext uri="{FF2B5EF4-FFF2-40B4-BE49-F238E27FC236}">
              <a16:creationId xmlns:a16="http://schemas.microsoft.com/office/drawing/2014/main" id="{00000000-0008-0000-1000-00009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5" name="Option Button 3474">
          <a:extLst>
            <a:ext uri="{FF2B5EF4-FFF2-40B4-BE49-F238E27FC236}">
              <a16:creationId xmlns:a16="http://schemas.microsoft.com/office/drawing/2014/main" id="{00000000-0008-0000-1000-000093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6" name="Group Box 3475" descr="Group Box 5">
          <a:extLst>
            <a:ext uri="{FF2B5EF4-FFF2-40B4-BE49-F238E27FC236}">
              <a16:creationId xmlns:a16="http://schemas.microsoft.com/office/drawing/2014/main" id="{00000000-0008-0000-1000-000094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696</xdr:row>
      <xdr:rowOff>28440</xdr:rowOff>
    </xdr:from>
    <xdr:to>
      <xdr:col>7</xdr:col>
      <xdr:colOff>-363960</xdr:colOff>
      <xdr:row>697</xdr:row>
      <xdr:rowOff>0</xdr:rowOff>
    </xdr:to>
    <xdr:sp macro="" textlink="">
      <xdr:nvSpPr>
        <xdr:cNvPr id="3477" name="Option Button 3476">
          <a:extLst>
            <a:ext uri="{FF2B5EF4-FFF2-40B4-BE49-F238E27FC236}">
              <a16:creationId xmlns:a16="http://schemas.microsoft.com/office/drawing/2014/main" id="{00000000-0008-0000-1000-00009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8" name="Option Button 3477">
          <a:extLst>
            <a:ext uri="{FF2B5EF4-FFF2-40B4-BE49-F238E27FC236}">
              <a16:creationId xmlns:a16="http://schemas.microsoft.com/office/drawing/2014/main" id="{00000000-0008-0000-1000-00009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79" name="Option Button 3478">
          <a:extLst>
            <a:ext uri="{FF2B5EF4-FFF2-40B4-BE49-F238E27FC236}">
              <a16:creationId xmlns:a16="http://schemas.microsoft.com/office/drawing/2014/main" id="{00000000-0008-0000-1000-00009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0" name="Option Button 3479">
          <a:extLst>
            <a:ext uri="{FF2B5EF4-FFF2-40B4-BE49-F238E27FC236}">
              <a16:creationId xmlns:a16="http://schemas.microsoft.com/office/drawing/2014/main" id="{00000000-0008-0000-1000-000098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1" name="Group Box 3480" descr="Group Box 5">
          <a:extLst>
            <a:ext uri="{FF2B5EF4-FFF2-40B4-BE49-F238E27FC236}">
              <a16:creationId xmlns:a16="http://schemas.microsoft.com/office/drawing/2014/main" id="{00000000-0008-0000-1000-000099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697</xdr:row>
      <xdr:rowOff>28440</xdr:rowOff>
    </xdr:from>
    <xdr:to>
      <xdr:col>7</xdr:col>
      <xdr:colOff>-363960</xdr:colOff>
      <xdr:row>698</xdr:row>
      <xdr:rowOff>0</xdr:rowOff>
    </xdr:to>
    <xdr:sp macro="" textlink="">
      <xdr:nvSpPr>
        <xdr:cNvPr id="3482" name="Option Button 3481">
          <a:extLst>
            <a:ext uri="{FF2B5EF4-FFF2-40B4-BE49-F238E27FC236}">
              <a16:creationId xmlns:a16="http://schemas.microsoft.com/office/drawing/2014/main" id="{00000000-0008-0000-1000-00009A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3" name="Option Button 3482">
          <a:extLst>
            <a:ext uri="{FF2B5EF4-FFF2-40B4-BE49-F238E27FC236}">
              <a16:creationId xmlns:a16="http://schemas.microsoft.com/office/drawing/2014/main" id="{00000000-0008-0000-1000-00009B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4" name="Option Button 3483">
          <a:extLst>
            <a:ext uri="{FF2B5EF4-FFF2-40B4-BE49-F238E27FC236}">
              <a16:creationId xmlns:a16="http://schemas.microsoft.com/office/drawing/2014/main" id="{00000000-0008-0000-1000-00009C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5" name="Option Button 3484">
          <a:extLst>
            <a:ext uri="{FF2B5EF4-FFF2-40B4-BE49-F238E27FC236}">
              <a16:creationId xmlns:a16="http://schemas.microsoft.com/office/drawing/2014/main" id="{00000000-0008-0000-1000-00009D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6" name="Group Box 3485" descr="Group Box 5">
          <a:extLst>
            <a:ext uri="{FF2B5EF4-FFF2-40B4-BE49-F238E27FC236}">
              <a16:creationId xmlns:a16="http://schemas.microsoft.com/office/drawing/2014/main" id="{00000000-0008-0000-1000-00009E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698</xdr:row>
      <xdr:rowOff>28440</xdr:rowOff>
    </xdr:from>
    <xdr:to>
      <xdr:col>7</xdr:col>
      <xdr:colOff>-363960</xdr:colOff>
      <xdr:row>699</xdr:row>
      <xdr:rowOff>0</xdr:rowOff>
    </xdr:to>
    <xdr:sp macro="" textlink="">
      <xdr:nvSpPr>
        <xdr:cNvPr id="3487" name="Option Button 3486">
          <a:extLst>
            <a:ext uri="{FF2B5EF4-FFF2-40B4-BE49-F238E27FC236}">
              <a16:creationId xmlns:a16="http://schemas.microsoft.com/office/drawing/2014/main" id="{00000000-0008-0000-1000-00009F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8" name="Option Button 3487">
          <a:extLst>
            <a:ext uri="{FF2B5EF4-FFF2-40B4-BE49-F238E27FC236}">
              <a16:creationId xmlns:a16="http://schemas.microsoft.com/office/drawing/2014/main" id="{00000000-0008-0000-1000-0000A0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89" name="Option Button 3488">
          <a:extLst>
            <a:ext uri="{FF2B5EF4-FFF2-40B4-BE49-F238E27FC236}">
              <a16:creationId xmlns:a16="http://schemas.microsoft.com/office/drawing/2014/main" id="{00000000-0008-0000-1000-0000A1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0" name="Option Button 3489">
          <a:extLst>
            <a:ext uri="{FF2B5EF4-FFF2-40B4-BE49-F238E27FC236}">
              <a16:creationId xmlns:a16="http://schemas.microsoft.com/office/drawing/2014/main" id="{00000000-0008-0000-1000-0000A2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1" name="Group Box 3490" descr="Group Box 5">
          <a:extLst>
            <a:ext uri="{FF2B5EF4-FFF2-40B4-BE49-F238E27FC236}">
              <a16:creationId xmlns:a16="http://schemas.microsoft.com/office/drawing/2014/main" id="{00000000-0008-0000-1000-0000A30D0000}"/>
            </a:ext>
          </a:extLst>
        </xdr:cNvPr>
        <xdr:cNvSpPr/>
      </xdr:nvSpPr>
      <xdr:spPr>
        <a:xfrm>
          <a:off x="0" y="0"/>
          <a:ext cx="0" cy="0"/>
        </a:xfrm>
        <a:prstGeom prst="rect">
          <a:avLst/>
        </a:prstGeom>
      </xdr:spPr>
      <xdr:txBody>
        <a:bodyPr anchor="ctr">
          <a:noAutofit/>
        </a:bodyPr>
        <a:lstStyle/>
        <a:p>
          <a:r>
            <a:t>Group Box 5</a:t>
          </a:r>
        </a:p>
      </xdr:txBody>
    </xdr:sp>
    <xdr:clientData/>
  </xdr:twoCellAnchor>
  <xdr:twoCellAnchor editAs="oneCell">
    <xdr:from>
      <xdr:col>6</xdr:col>
      <xdr:colOff>47520</xdr:colOff>
      <xdr:row>699</xdr:row>
      <xdr:rowOff>28440</xdr:rowOff>
    </xdr:from>
    <xdr:to>
      <xdr:col>7</xdr:col>
      <xdr:colOff>-363960</xdr:colOff>
      <xdr:row>700</xdr:row>
      <xdr:rowOff>0</xdr:rowOff>
    </xdr:to>
    <xdr:sp macro="" textlink="">
      <xdr:nvSpPr>
        <xdr:cNvPr id="3492" name="Option Button 3491">
          <a:extLst>
            <a:ext uri="{FF2B5EF4-FFF2-40B4-BE49-F238E27FC236}">
              <a16:creationId xmlns:a16="http://schemas.microsoft.com/office/drawing/2014/main" id="{00000000-0008-0000-1000-0000A4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3" name="Option Button 3492">
          <a:extLst>
            <a:ext uri="{FF2B5EF4-FFF2-40B4-BE49-F238E27FC236}">
              <a16:creationId xmlns:a16="http://schemas.microsoft.com/office/drawing/2014/main" id="{00000000-0008-0000-1000-0000A5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4" name="Option Button 3493">
          <a:extLst>
            <a:ext uri="{FF2B5EF4-FFF2-40B4-BE49-F238E27FC236}">
              <a16:creationId xmlns:a16="http://schemas.microsoft.com/office/drawing/2014/main" id="{00000000-0008-0000-1000-0000A6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5" name="Option Button 3494">
          <a:extLst>
            <a:ext uri="{FF2B5EF4-FFF2-40B4-BE49-F238E27FC236}">
              <a16:creationId xmlns:a16="http://schemas.microsoft.com/office/drawing/2014/main" id="{00000000-0008-0000-1000-0000A70D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496" name="Group Box 3495" descr="Group Box 5">
          <a:extLst>
            <a:ext uri="{FF2B5EF4-FFF2-40B4-BE49-F238E27FC236}">
              <a16:creationId xmlns:a16="http://schemas.microsoft.com/office/drawing/2014/main" id="{00000000-0008-0000-1000-0000A80D0000}"/>
            </a:ext>
          </a:extLst>
        </xdr:cNvPr>
        <xdr:cNvSpPr/>
      </xdr:nvSpPr>
      <xdr:spPr>
        <a:xfrm>
          <a:off x="0" y="0"/>
          <a:ext cx="0" cy="0"/>
        </a:xfrm>
        <a:prstGeom prst="rect">
          <a:avLst/>
        </a:prstGeom>
      </xdr:spPr>
      <xdr:txBody>
        <a:bodyPr anchor="ctr">
          <a:noAutofit/>
        </a:bodyPr>
        <a:lstStyle/>
        <a:p>
          <a:r>
            <a:t>Group Box 5</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edeng-my.sharepoint.com/personal/jmccloskey_fedeng_com/Documents/Projects/Gwinnett%20GA/Automated%20Systems/RFP/Proposals/Scoring/Tyler/CAD%20Requirements-Tyler.xlsx" TargetMode="External"/><Relationship Id="rId1" Type="http://schemas.openxmlformats.org/officeDocument/2006/relationships/externalLinkPath" Target="https://fedeng-my.sharepoint.com/personal/jmccloskey_fedeng_com/Documents/Projects/Gwinnett%20GA/Automated%20Systems/RFP/Proposals/Scoring/Tyler/CAD%20Requirements-Tyl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edeng-my.sharepoint.com/Documents%20and%20Settings/mesara01/My%20Documents/iFolder/mesara01/Home/Fayette%20County/Final%20versions%20of%20CAD%20Specifications/Fayette%20County%20Vendor%20Response%20Form%20-%20LRK%20-%20draf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edeng-my.sharepoint.com/Users/mccloj01/Documents/BACKUP/Projects/Essex%20MA/CAD/Functional%20Specs/Final%20Review/Essex%20Co%20MA%20CAD%20Interfaces%20spec%20-%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edeng-my.sharepoint.com/Users/mesara01/Documents/iFolder1/Loudoun%20Co%20VA/CAD%20examples%20for%20specifications/RFP%20Requirements%20Template.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fedeng-my.sharepoint.com/personal/jmccloskey_fedeng_com/Documents/Projects/Winchester%20VA/Functional%20Specifications/Post%20Workshop%20with%20FE%20Edits/Interfaces%20Functional%20Specifications-03132024.xlsx" TargetMode="External"/><Relationship Id="rId1" Type="http://schemas.openxmlformats.org/officeDocument/2006/relationships/externalLinkPath" Target="https://fedeng-my.sharepoint.com/personal/jmccloskey_fedeng_com/Documents/Projects/Winchester%20VA/Functional%20Specifications/Post%20Workshop%20with%20FE%20Edits/Interfaces%20Functional%20Specifications-0313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kwal\Documents\Staunton%20VA\Functional%20Requirements\05%20-%20Staunton%20-%20Infrastructure%20Functional%20Specifications%20DRAFT.xlsx" TargetMode="External"/><Relationship Id="rId1" Type="http://schemas.openxmlformats.org/officeDocument/2006/relationships/externalLinkPath" Target="https://fedeng-my.sharepoint.com/Users/jkwal/Documents/Staunton%20VA/Functional%20Requirements/05%20-%20Staunton%20-%20Infrastructure%20Functional%20Specifications%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aluation Overview"/>
      <sheetName val="Instructions"/>
      <sheetName val="Review Example"/>
      <sheetName val="System"/>
      <sheetName val="Common"/>
      <sheetName val="CAD"/>
      <sheetName val="GIS"/>
      <sheetName val="Terminology"/>
      <sheetName val="Comments"/>
      <sheetName val="Sheet1"/>
      <sheetName val="Support Data"/>
      <sheetName val="Index"/>
    </sheetNames>
    <sheetDataSet>
      <sheetData sheetId="0"/>
      <sheetData sheetId="1"/>
      <sheetData sheetId="2"/>
      <sheetData sheetId="3"/>
      <sheetData sheetId="4"/>
      <sheetData sheetId="5"/>
      <sheetData sheetId="6"/>
      <sheetData sheetId="7"/>
      <sheetData sheetId="8"/>
      <sheetData sheetId="9"/>
      <sheetData sheetId="10">
        <row r="5">
          <cell r="A5" t="str">
            <v>Extremely Advantageous</v>
          </cell>
        </row>
        <row r="6">
          <cell r="A6" t="str">
            <v>Advantageous</v>
          </cell>
          <cell r="B6">
            <v>1</v>
          </cell>
        </row>
        <row r="7">
          <cell r="A7" t="str">
            <v>Not Needed</v>
          </cell>
          <cell r="B7">
            <v>0</v>
          </cell>
        </row>
        <row r="8">
          <cell r="A8" t="str">
            <v>Minimal</v>
          </cell>
          <cell r="B8">
            <v>0</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1"/>
      <sheetName val="Section 2"/>
      <sheetName val="Section 3"/>
      <sheetName val="Responses"/>
      <sheetName val="Support Data"/>
    </sheetNames>
    <sheetDataSet>
      <sheetData sheetId="0"/>
      <sheetData sheetId="1"/>
      <sheetData sheetId="2"/>
      <sheetData sheetId="3">
        <row r="1">
          <cell r="A1" t="str">
            <v>select a valid response…</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Support Data"/>
      <sheetName val="General Interface"/>
      <sheetName val="Alarm Monitoring Interface"/>
      <sheetName val="Alarm Track and Bill Interface"/>
      <sheetName val="Alpha-Text Paging Interface"/>
      <sheetName val="AVL Interface"/>
      <sheetName val="Bar Coding Interface"/>
      <sheetName val="Dynamic Radio Regroup Interface"/>
      <sheetName val="E9-1-1 Interface"/>
      <sheetName val="Call Interrogator Interface"/>
      <sheetName val="EMS Billing Interface"/>
      <sheetName val="ePCR Interface"/>
      <sheetName val="External DB Interface"/>
      <sheetName val="FAX Interface"/>
      <sheetName val="Firehouse Interface"/>
      <sheetName val="Forms-Report Writing Interface"/>
      <sheetName val="HazMat Interface"/>
      <sheetName val="Logging Recorder Interface"/>
      <sheetName val="Mobile Data Interface"/>
      <sheetName val="PSAP Master Clock"/>
      <sheetName val="Pictometry Interface"/>
      <sheetName val="Radio System Interface"/>
      <sheetName val="RMS Interface"/>
      <sheetName val="Resource Deployment Interface"/>
      <sheetName val="Rip and Run Interfaces"/>
      <sheetName val="Site Security Interface"/>
      <sheetName val="Staffing Interface"/>
      <sheetName val="State NCIC Interface"/>
      <sheetName val="TDD-TDY Interface"/>
      <sheetName val="Tone Alerting Interface"/>
      <sheetName val="Web CAD Interface"/>
      <sheetName val="NextGen"/>
      <sheetName val="Template radio buttons"/>
      <sheetName val="Responses"/>
      <sheetName val="cad"/>
      <sheetName val="system"/>
      <sheetName val="ems rms"/>
      <sheetName val="equipment &amp; maintenance"/>
      <sheetName val="f rms"/>
      <sheetName val="gis"/>
      <sheetName val="hydrants"/>
      <sheetName val="inspections"/>
      <sheetName val="interfaces"/>
      <sheetName val="investigations"/>
      <sheetName val="mdd-field rpting-avl"/>
      <sheetName val="nfirs"/>
      <sheetName val="permits"/>
      <sheetName val="staffing "/>
      <sheetName val="personnel &am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Common"/>
      <sheetName val="CAD"/>
      <sheetName val="CPE"/>
      <sheetName val="GIS"/>
      <sheetName val="Interface"/>
      <sheetName val="MDC"/>
      <sheetName val="FRMS"/>
      <sheetName val="LRMS"/>
      <sheetName val="Terminology"/>
      <sheetName val="Support data"/>
      <sheetName val="CAD specs (Bea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face List"/>
      <sheetName val="Evaluation Overview"/>
      <sheetName val="Support Data"/>
      <sheetName val="Instructions"/>
      <sheetName val="911 ALI"/>
      <sheetName val="Accurint"/>
      <sheetName val="Alarm"/>
      <sheetName val="ALPR"/>
      <sheetName val="Arrest"/>
      <sheetName val="ASAP"/>
      <sheetName val="AXON"/>
      <sheetName val="BEAST"/>
      <sheetName val="CAMEO"/>
      <sheetName val="BI"/>
      <sheetName val="CAD2CAD"/>
      <sheetName val="CarFax"/>
      <sheetName val="Citizen Report"/>
      <sheetName val="CrashLogic"/>
      <sheetName val="CryWolf"/>
      <sheetName val="Esri"/>
      <sheetName val="eCitation DMV "/>
      <sheetName val="eCitation Import"/>
      <sheetName val="EMD"/>
      <sheetName val="ePCR"/>
      <sheetName val="FSA"/>
      <sheetName val="FRMS Export"/>
      <sheetName val="FRMS Import"/>
      <sheetName val="LiNX"/>
      <sheetName val="Livescan"/>
      <sheetName val="NDEx"/>
      <sheetName val="NG911"/>
      <sheetName val="NIBRS"/>
      <sheetName val="NICE"/>
      <sheetName val="OffenderWatch Export"/>
      <sheetName val="OffenderWatch Query"/>
      <sheetName val="OnBase Export"/>
      <sheetName val="Paging"/>
      <sheetName val="Pictometry"/>
      <sheetName val="Removed"/>
      <sheetName val="Prosecutor"/>
      <sheetName val="PulsePoint"/>
      <sheetName val="Radio Console"/>
      <sheetName val="Radio GPS"/>
      <sheetName val="RapidSOS"/>
      <sheetName val="Rip Run"/>
      <sheetName val="Smart911"/>
      <sheetName val="Traffic"/>
      <sheetName val="TREDS Crash"/>
      <sheetName val="VCIN"/>
      <sheetName val="Template radio buttons"/>
      <sheetName val="DH4 IMS"/>
      <sheetName val="Sheet1"/>
      <sheetName val="system specifications"/>
      <sheetName val="fire rms general"/>
    </sheetNames>
    <sheetDataSet>
      <sheetData sheetId="0"/>
      <sheetData sheetId="1"/>
      <sheetData sheetId="2">
        <row r="6">
          <cell r="A6" t="str">
            <v>Critical</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aluation Overview"/>
      <sheetName val="Support Data"/>
      <sheetName val="Removed"/>
      <sheetName val="Instructions"/>
      <sheetName val="General"/>
      <sheetName val="Cloud"/>
      <sheetName val="Premise"/>
      <sheetName val="Hardware"/>
      <sheetName val="Software"/>
      <sheetName val="Backup"/>
      <sheetName val="Client Devices"/>
      <sheetName val="Hardware Services"/>
      <sheetName val="Security"/>
      <sheetName val="Directory Services"/>
      <sheetName val="Auditing"/>
      <sheetName val="Terminology"/>
      <sheetName val="Template radio buttons"/>
    </sheetNames>
    <sheetDataSet>
      <sheetData sheetId="0"/>
      <sheetData sheetId="1">
        <row r="6">
          <cell r="A6" t="str">
            <v>Critical</v>
          </cell>
          <cell r="B6">
            <v>5</v>
          </cell>
        </row>
        <row r="7">
          <cell r="A7" t="str">
            <v>Important</v>
          </cell>
          <cell r="B7">
            <v>1</v>
          </cell>
        </row>
        <row r="8">
          <cell r="A8" t="str">
            <v>Informational</v>
          </cell>
          <cell r="B8">
            <v>0</v>
          </cell>
        </row>
        <row r="9">
          <cell r="A9" t="str">
            <v>Not Needed</v>
          </cell>
          <cell r="B9">
            <v>0</v>
          </cell>
        </row>
      </sheetData>
      <sheetData sheetId="2"/>
      <sheetData sheetId="3"/>
      <sheetData sheetId="4"/>
      <sheetData sheetId="5"/>
      <sheetData sheetId="6"/>
      <sheetData sheetId="7"/>
      <sheetData sheetId="8"/>
      <sheetData sheetId="9"/>
      <sheetData sheetId="10"/>
      <sheetData sheetId="11"/>
      <sheetData sheetId="12"/>
      <sheetData sheetId="13">
        <row r="4">
          <cell r="G4" t="str">
            <v>Select from Drop Down List</v>
          </cell>
        </row>
        <row r="5">
          <cell r="G5" t="str">
            <v>Select from Drop Down List</v>
          </cell>
        </row>
        <row r="7">
          <cell r="G7" t="str">
            <v>Select from Drop Down List</v>
          </cell>
        </row>
        <row r="8">
          <cell r="G8" t="str">
            <v>Select from Drop Down List</v>
          </cell>
        </row>
        <row r="9">
          <cell r="G9" t="str">
            <v>Select from Drop Down List</v>
          </cell>
        </row>
        <row r="10">
          <cell r="G10" t="str">
            <v>Select from Drop Down List</v>
          </cell>
        </row>
        <row r="11">
          <cell r="G11" t="str">
            <v>Select from Drop Down List</v>
          </cell>
        </row>
        <row r="12">
          <cell r="G12" t="str">
            <v>Select from Drop Down List</v>
          </cell>
        </row>
        <row r="15">
          <cell r="G15" t="str">
            <v>Select from Drop Down List</v>
          </cell>
        </row>
        <row r="16">
          <cell r="G16" t="str">
            <v>Select from Drop Down List</v>
          </cell>
        </row>
        <row r="18">
          <cell r="G18" t="str">
            <v>Select from Drop Down List</v>
          </cell>
        </row>
        <row r="19">
          <cell r="G19" t="str">
            <v>Select from Drop Down List</v>
          </cell>
        </row>
        <row r="20">
          <cell r="G20" t="str">
            <v>Select from Drop Down List</v>
          </cell>
        </row>
        <row r="21">
          <cell r="G21" t="str">
            <v>Select from Drop Down List</v>
          </cell>
        </row>
        <row r="23">
          <cell r="G23" t="str">
            <v>Select from Drop Down List</v>
          </cell>
        </row>
        <row r="24">
          <cell r="G24" t="str">
            <v>Select from Drop Down List</v>
          </cell>
        </row>
        <row r="25">
          <cell r="G25" t="str">
            <v>Select from Drop Down List</v>
          </cell>
        </row>
        <row r="26">
          <cell r="G26" t="str">
            <v>Select from Drop Down List</v>
          </cell>
        </row>
        <row r="27">
          <cell r="G27" t="str">
            <v>Select from Drop Down List</v>
          </cell>
        </row>
        <row r="28">
          <cell r="G28" t="str">
            <v>Select from Drop Down List</v>
          </cell>
        </row>
        <row r="30">
          <cell r="G30" t="str">
            <v>Select from Drop Down List</v>
          </cell>
        </row>
        <row r="31">
          <cell r="G31" t="str">
            <v>Select from Drop Down List</v>
          </cell>
        </row>
        <row r="32">
          <cell r="G32" t="str">
            <v>Select from Drop Down List</v>
          </cell>
        </row>
        <row r="33">
          <cell r="G33" t="str">
            <v>Select from Drop Down List</v>
          </cell>
        </row>
        <row r="34">
          <cell r="G34" t="str">
            <v>Select from Drop Down List</v>
          </cell>
        </row>
        <row r="35">
          <cell r="G35" t="str">
            <v>Select from Drop Down List</v>
          </cell>
        </row>
        <row r="36">
          <cell r="G36" t="str">
            <v>Select from Drop Down List</v>
          </cell>
        </row>
        <row r="37">
          <cell r="G37" t="str">
            <v>Select from Drop Down List</v>
          </cell>
        </row>
        <row r="39">
          <cell r="G39" t="str">
            <v>Select from Drop Down List</v>
          </cell>
        </row>
        <row r="41">
          <cell r="G41" t="str">
            <v>Select from Drop Down List</v>
          </cell>
        </row>
        <row r="42">
          <cell r="G42" t="str">
            <v>Select from Drop Down List</v>
          </cell>
        </row>
        <row r="43">
          <cell r="G43" t="str">
            <v>Select from Drop Down List</v>
          </cell>
        </row>
        <row r="44">
          <cell r="G44" t="str">
            <v>Select from Drop Down List</v>
          </cell>
        </row>
        <row r="45">
          <cell r="G45" t="str">
            <v>Select from Drop Down List</v>
          </cell>
        </row>
        <row r="47">
          <cell r="G47" t="str">
            <v>Select from Drop Down List</v>
          </cell>
        </row>
        <row r="48">
          <cell r="G48" t="str">
            <v>Select from Drop Down List</v>
          </cell>
        </row>
        <row r="49">
          <cell r="G49" t="str">
            <v>Select from Drop Down List</v>
          </cell>
        </row>
      </sheetData>
      <sheetData sheetId="14"/>
      <sheetData sheetId="15"/>
      <sheetData sheetId="16"/>
    </sheetDataSet>
  </externalBook>
</externalLink>
</file>

<file path=xl/theme/theme1.xml><?xml version="1.0" encoding="utf-8"?>
<a:theme xmlns:a="http://schemas.openxmlformats.org/drawingml/2006/main" name="Welcome">
  <a:themeElements>
    <a:clrScheme name="Welcome">
      <a:dk1>
        <a:srgbClr val="000000"/>
      </a:dk1>
      <a:lt1>
        <a:srgbClr val="FFFFFF"/>
      </a:lt1>
      <a:dk2>
        <a:srgbClr val="00272B"/>
      </a:dk2>
      <a:lt2>
        <a:srgbClr val="F7F7FF"/>
      </a:lt2>
      <a:accent1>
        <a:srgbClr val="006AED"/>
      </a:accent1>
      <a:accent2>
        <a:srgbClr val="0087BF"/>
      </a:accent2>
      <a:accent3>
        <a:srgbClr val="5D974B"/>
      </a:accent3>
      <a:accent4>
        <a:srgbClr val="9DBB3F"/>
      </a:accent4>
      <a:accent5>
        <a:srgbClr val="C77CC7"/>
      </a:accent5>
      <a:accent6>
        <a:srgbClr val="996699"/>
      </a:accent6>
      <a:hlink>
        <a:srgbClr val="E78707"/>
      </a:hlink>
      <a:folHlink>
        <a:srgbClr val="C618BA"/>
      </a:folHlink>
    </a:clrScheme>
    <a:fontScheme name="Welcome">
      <a:majorFont>
        <a:latin typeface="Book Antiqua"/>
        <a:ea typeface=""/>
        <a:cs typeface=""/>
      </a:majorFont>
      <a:minorFont>
        <a:latin typeface="Cambria"/>
        <a:ea typeface=""/>
        <a:cs typeface=""/>
      </a:minorFont>
    </a:fontScheme>
    <a:fmtScheme>
      <a:fillStyleLst>
        <a:solidFill>
          <a:schemeClr val="phClr">
            <a:tint val="100000"/>
            <a:shade val="100000"/>
          </a:schemeClr>
        </a:solidFill>
        <a:gradFill>
          <a:gsLst>
            <a:gs pos="0">
              <a:schemeClr val="phClr">
                <a:tint val="10000"/>
                <a:shade val="100000"/>
              </a:schemeClr>
            </a:gs>
            <a:gs pos="100000">
              <a:schemeClr val="phClr">
                <a:tint val="100000"/>
                <a:shade val="100000"/>
              </a:schemeClr>
            </a:gs>
          </a:gsLst>
          <a:lin ang="16200000" scaled="1"/>
          <a:tileRect/>
        </a:gradFill>
        <a:gradFill>
          <a:gsLst>
            <a:gs pos="0">
              <a:schemeClr val="phClr">
                <a:tint val="70000"/>
              </a:schemeClr>
            </a:gs>
            <a:gs pos="30000">
              <a:schemeClr val="phClr">
                <a:tint val="90000"/>
              </a:schemeClr>
            </a:gs>
            <a:gs pos="88000">
              <a:schemeClr val="phClr">
                <a:shade val="30000"/>
              </a:schemeClr>
            </a:gs>
            <a:gs pos="100000">
              <a:schemeClr val="phClr">
                <a:shade val="20000"/>
              </a:schemeClr>
            </a:gs>
          </a:gsLst>
          <a:lin ang="5400000" scaled="1"/>
          <a:tileRect/>
        </a:gradFill>
      </a:fillStyleLst>
      <a:lnStyleLst>
        <a:ln w="12700"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tint val="100000"/>
            <a:shade val="100000"/>
          </a:schemeClr>
        </a:soli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gradFill>
          <a:gsLst>
            <a:gs pos="0">
              <a:schemeClr val="phClr">
                <a:tint val="100000"/>
                <a:shade val="30000"/>
              </a:schemeClr>
            </a:gs>
            <a:gs pos="20000">
              <a:schemeClr val="phClr">
                <a:tint val="100000"/>
                <a:shade val="100000"/>
              </a:schemeClr>
            </a:gs>
            <a:gs pos="100000">
              <a:schemeClr val="phClr">
                <a:tint val="90000"/>
                <a:shade val="100000"/>
              </a:schemeClr>
            </a:gs>
          </a:gsLst>
          <a:lin ang="16200000" scaled="1"/>
          <a:tileRect/>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75"/>
  <sheetViews>
    <sheetView showGridLines="0" topLeftCell="A17" zoomScaleNormal="100" workbookViewId="0">
      <selection sqref="A1:H1"/>
    </sheetView>
  </sheetViews>
  <sheetFormatPr defaultColWidth="8" defaultRowHeight="13.2" x14ac:dyDescent="0.25"/>
  <cols>
    <col min="1" max="1" width="12.59765625" style="1" customWidth="1"/>
    <col min="2" max="2" width="31" style="2" customWidth="1"/>
    <col min="3" max="4" width="15.59765625" style="3" customWidth="1"/>
    <col min="5" max="5" width="14.19921875" style="3" customWidth="1"/>
    <col min="6" max="8" width="15.59765625" style="3" customWidth="1"/>
    <col min="9" max="9" width="15.59765625" style="2" customWidth="1"/>
    <col min="10" max="10" width="8.09765625" style="2" customWidth="1"/>
    <col min="11" max="13" width="9" style="2" customWidth="1"/>
    <col min="14" max="256" width="8" style="2"/>
    <col min="257" max="257" width="11.69921875" style="2" customWidth="1"/>
    <col min="258" max="258" width="24.5" style="2" customWidth="1"/>
    <col min="259" max="265" width="13.69921875" style="2" customWidth="1"/>
    <col min="266" max="266" width="19.09765625" style="2" customWidth="1"/>
    <col min="267" max="512" width="8" style="2"/>
    <col min="513" max="513" width="11.69921875" style="2" customWidth="1"/>
    <col min="514" max="514" width="24.5" style="2" customWidth="1"/>
    <col min="515" max="521" width="13.69921875" style="2" customWidth="1"/>
    <col min="522" max="522" width="19.09765625" style="2" customWidth="1"/>
    <col min="523" max="768" width="8" style="2"/>
    <col min="769" max="769" width="11.69921875" style="2" customWidth="1"/>
    <col min="770" max="770" width="24.5" style="2" customWidth="1"/>
    <col min="771" max="777" width="13.69921875" style="2" customWidth="1"/>
    <col min="778" max="778" width="19.09765625" style="2" customWidth="1"/>
    <col min="779" max="1024" width="9" style="2" customWidth="1"/>
    <col min="1025" max="1025" width="11.69921875" style="2" customWidth="1"/>
    <col min="1026" max="1026" width="24.5" style="2" customWidth="1"/>
    <col min="1027" max="1033" width="13.69921875" style="2" customWidth="1"/>
    <col min="1034" max="1034" width="19.09765625" style="2" customWidth="1"/>
    <col min="1035" max="1280" width="8" style="2"/>
    <col min="1281" max="1281" width="11.69921875" style="2" customWidth="1"/>
    <col min="1282" max="1282" width="24.5" style="2" customWidth="1"/>
    <col min="1283" max="1289" width="13.69921875" style="2" customWidth="1"/>
    <col min="1290" max="1290" width="19.09765625" style="2" customWidth="1"/>
    <col min="1291" max="1536" width="8" style="2"/>
    <col min="1537" max="1537" width="11.69921875" style="2" customWidth="1"/>
    <col min="1538" max="1538" width="24.5" style="2" customWidth="1"/>
    <col min="1539" max="1545" width="13.69921875" style="2" customWidth="1"/>
    <col min="1546" max="1546" width="19.09765625" style="2" customWidth="1"/>
    <col min="1547" max="1792" width="8" style="2"/>
    <col min="1793" max="1793" width="11.69921875" style="2" customWidth="1"/>
    <col min="1794" max="1794" width="24.5" style="2" customWidth="1"/>
    <col min="1795" max="1801" width="13.69921875" style="2" customWidth="1"/>
    <col min="1802" max="1802" width="19.09765625" style="2" customWidth="1"/>
    <col min="1803" max="2048" width="9" style="2" customWidth="1"/>
    <col min="2049" max="2049" width="11.69921875" style="2" customWidth="1"/>
    <col min="2050" max="2050" width="24.5" style="2" customWidth="1"/>
    <col min="2051" max="2057" width="13.69921875" style="2" customWidth="1"/>
    <col min="2058" max="2058" width="19.09765625" style="2" customWidth="1"/>
    <col min="2059" max="2304" width="8" style="2"/>
    <col min="2305" max="2305" width="11.69921875" style="2" customWidth="1"/>
    <col min="2306" max="2306" width="24.5" style="2" customWidth="1"/>
    <col min="2307" max="2313" width="13.69921875" style="2" customWidth="1"/>
    <col min="2314" max="2314" width="19.09765625" style="2" customWidth="1"/>
    <col min="2315" max="2560" width="8" style="2"/>
    <col min="2561" max="2561" width="11.69921875" style="2" customWidth="1"/>
    <col min="2562" max="2562" width="24.5" style="2" customWidth="1"/>
    <col min="2563" max="2569" width="13.69921875" style="2" customWidth="1"/>
    <col min="2570" max="2570" width="19.09765625" style="2" customWidth="1"/>
    <col min="2571" max="2816" width="8" style="2"/>
    <col min="2817" max="2817" width="11.69921875" style="2" customWidth="1"/>
    <col min="2818" max="2818" width="24.5" style="2" customWidth="1"/>
    <col min="2819" max="2825" width="13.69921875" style="2" customWidth="1"/>
    <col min="2826" max="2826" width="19.09765625" style="2" customWidth="1"/>
    <col min="2827" max="3072" width="9" style="2" customWidth="1"/>
    <col min="3073" max="3073" width="11.69921875" style="2" customWidth="1"/>
    <col min="3074" max="3074" width="24.5" style="2" customWidth="1"/>
    <col min="3075" max="3081" width="13.69921875" style="2" customWidth="1"/>
    <col min="3082" max="3082" width="19.09765625" style="2" customWidth="1"/>
    <col min="3083" max="3328" width="8" style="2"/>
    <col min="3329" max="3329" width="11.69921875" style="2" customWidth="1"/>
    <col min="3330" max="3330" width="24.5" style="2" customWidth="1"/>
    <col min="3331" max="3337" width="13.69921875" style="2" customWidth="1"/>
    <col min="3338" max="3338" width="19.09765625" style="2" customWidth="1"/>
    <col min="3339" max="3584" width="8" style="2"/>
    <col min="3585" max="3585" width="11.69921875" style="2" customWidth="1"/>
    <col min="3586" max="3586" width="24.5" style="2" customWidth="1"/>
    <col min="3587" max="3593" width="13.69921875" style="2" customWidth="1"/>
    <col min="3594" max="3594" width="19.09765625" style="2" customWidth="1"/>
    <col min="3595" max="3840" width="8" style="2"/>
    <col min="3841" max="3841" width="11.69921875" style="2" customWidth="1"/>
    <col min="3842" max="3842" width="24.5" style="2" customWidth="1"/>
    <col min="3843" max="3849" width="13.69921875" style="2" customWidth="1"/>
    <col min="3850" max="3850" width="19.09765625" style="2" customWidth="1"/>
    <col min="3851" max="4096" width="9" style="2" customWidth="1"/>
    <col min="4097" max="4097" width="11.69921875" style="2" customWidth="1"/>
    <col min="4098" max="4098" width="24.5" style="2" customWidth="1"/>
    <col min="4099" max="4105" width="13.69921875" style="2" customWidth="1"/>
    <col min="4106" max="4106" width="19.09765625" style="2" customWidth="1"/>
    <col min="4107" max="4352" width="8" style="2"/>
    <col min="4353" max="4353" width="11.69921875" style="2" customWidth="1"/>
    <col min="4354" max="4354" width="24.5" style="2" customWidth="1"/>
    <col min="4355" max="4361" width="13.69921875" style="2" customWidth="1"/>
    <col min="4362" max="4362" width="19.09765625" style="2" customWidth="1"/>
    <col min="4363" max="4608" width="8" style="2"/>
    <col min="4609" max="4609" width="11.69921875" style="2" customWidth="1"/>
    <col min="4610" max="4610" width="24.5" style="2" customWidth="1"/>
    <col min="4611" max="4617" width="13.69921875" style="2" customWidth="1"/>
    <col min="4618" max="4618" width="19.09765625" style="2" customWidth="1"/>
    <col min="4619" max="4864" width="8" style="2"/>
    <col min="4865" max="4865" width="11.69921875" style="2" customWidth="1"/>
    <col min="4866" max="4866" width="24.5" style="2" customWidth="1"/>
    <col min="4867" max="4873" width="13.69921875" style="2" customWidth="1"/>
    <col min="4874" max="4874" width="19.09765625" style="2" customWidth="1"/>
    <col min="4875" max="5120" width="9" style="2" customWidth="1"/>
    <col min="5121" max="5121" width="11.69921875" style="2" customWidth="1"/>
    <col min="5122" max="5122" width="24.5" style="2" customWidth="1"/>
    <col min="5123" max="5129" width="13.69921875" style="2" customWidth="1"/>
    <col min="5130" max="5130" width="19.09765625" style="2" customWidth="1"/>
    <col min="5131" max="5376" width="8" style="2"/>
    <col min="5377" max="5377" width="11.69921875" style="2" customWidth="1"/>
    <col min="5378" max="5378" width="24.5" style="2" customWidth="1"/>
    <col min="5379" max="5385" width="13.69921875" style="2" customWidth="1"/>
    <col min="5386" max="5386" width="19.09765625" style="2" customWidth="1"/>
    <col min="5387" max="5632" width="8" style="2"/>
    <col min="5633" max="5633" width="11.69921875" style="2" customWidth="1"/>
    <col min="5634" max="5634" width="24.5" style="2" customWidth="1"/>
    <col min="5635" max="5641" width="13.69921875" style="2" customWidth="1"/>
    <col min="5642" max="5642" width="19.09765625" style="2" customWidth="1"/>
    <col min="5643" max="5888" width="8" style="2"/>
    <col min="5889" max="5889" width="11.69921875" style="2" customWidth="1"/>
    <col min="5890" max="5890" width="24.5" style="2" customWidth="1"/>
    <col min="5891" max="5897" width="13.69921875" style="2" customWidth="1"/>
    <col min="5898" max="5898" width="19.09765625" style="2" customWidth="1"/>
    <col min="5899" max="6144" width="9" style="2" customWidth="1"/>
    <col min="6145" max="6145" width="11.69921875" style="2" customWidth="1"/>
    <col min="6146" max="6146" width="24.5" style="2" customWidth="1"/>
    <col min="6147" max="6153" width="13.69921875" style="2" customWidth="1"/>
    <col min="6154" max="6154" width="19.09765625" style="2" customWidth="1"/>
    <col min="6155" max="6400" width="8" style="2"/>
    <col min="6401" max="6401" width="11.69921875" style="2" customWidth="1"/>
    <col min="6402" max="6402" width="24.5" style="2" customWidth="1"/>
    <col min="6403" max="6409" width="13.69921875" style="2" customWidth="1"/>
    <col min="6410" max="6410" width="19.09765625" style="2" customWidth="1"/>
    <col min="6411" max="6656" width="8" style="2"/>
    <col min="6657" max="6657" width="11.69921875" style="2" customWidth="1"/>
    <col min="6658" max="6658" width="24.5" style="2" customWidth="1"/>
    <col min="6659" max="6665" width="13.69921875" style="2" customWidth="1"/>
    <col min="6666" max="6666" width="19.09765625" style="2" customWidth="1"/>
    <col min="6667" max="6912" width="8" style="2"/>
    <col min="6913" max="6913" width="11.69921875" style="2" customWidth="1"/>
    <col min="6914" max="6914" width="24.5" style="2" customWidth="1"/>
    <col min="6915" max="6921" width="13.69921875" style="2" customWidth="1"/>
    <col min="6922" max="6922" width="19.09765625" style="2" customWidth="1"/>
    <col min="6923" max="7168" width="9" style="2" customWidth="1"/>
    <col min="7169" max="7169" width="11.69921875" style="2" customWidth="1"/>
    <col min="7170" max="7170" width="24.5" style="2" customWidth="1"/>
    <col min="7171" max="7177" width="13.69921875" style="2" customWidth="1"/>
    <col min="7178" max="7178" width="19.09765625" style="2" customWidth="1"/>
    <col min="7179" max="7424" width="8" style="2"/>
    <col min="7425" max="7425" width="11.69921875" style="2" customWidth="1"/>
    <col min="7426" max="7426" width="24.5" style="2" customWidth="1"/>
    <col min="7427" max="7433" width="13.69921875" style="2" customWidth="1"/>
    <col min="7434" max="7434" width="19.09765625" style="2" customWidth="1"/>
    <col min="7435" max="7680" width="8" style="2"/>
    <col min="7681" max="7681" width="11.69921875" style="2" customWidth="1"/>
    <col min="7682" max="7682" width="24.5" style="2" customWidth="1"/>
    <col min="7683" max="7689" width="13.69921875" style="2" customWidth="1"/>
    <col min="7690" max="7690" width="19.09765625" style="2" customWidth="1"/>
    <col min="7691" max="7936" width="8" style="2"/>
    <col min="7937" max="7937" width="11.69921875" style="2" customWidth="1"/>
    <col min="7938" max="7938" width="24.5" style="2" customWidth="1"/>
    <col min="7939" max="7945" width="13.69921875" style="2" customWidth="1"/>
    <col min="7946" max="7946" width="19.09765625" style="2" customWidth="1"/>
    <col min="7947" max="8192" width="9" style="2" customWidth="1"/>
    <col min="8193" max="8193" width="11.69921875" style="2" customWidth="1"/>
    <col min="8194" max="8194" width="24.5" style="2" customWidth="1"/>
    <col min="8195" max="8201" width="13.69921875" style="2" customWidth="1"/>
    <col min="8202" max="8202" width="19.09765625" style="2" customWidth="1"/>
    <col min="8203" max="8448" width="8" style="2"/>
    <col min="8449" max="8449" width="11.69921875" style="2" customWidth="1"/>
    <col min="8450" max="8450" width="24.5" style="2" customWidth="1"/>
    <col min="8451" max="8457" width="13.69921875" style="2" customWidth="1"/>
    <col min="8458" max="8458" width="19.09765625" style="2" customWidth="1"/>
    <col min="8459" max="8704" width="8" style="2"/>
    <col min="8705" max="8705" width="11.69921875" style="2" customWidth="1"/>
    <col min="8706" max="8706" width="24.5" style="2" customWidth="1"/>
    <col min="8707" max="8713" width="13.69921875" style="2" customWidth="1"/>
    <col min="8714" max="8714" width="19.09765625" style="2" customWidth="1"/>
    <col min="8715" max="8960" width="8" style="2"/>
    <col min="8961" max="8961" width="11.69921875" style="2" customWidth="1"/>
    <col min="8962" max="8962" width="24.5" style="2" customWidth="1"/>
    <col min="8963" max="8969" width="13.69921875" style="2" customWidth="1"/>
    <col min="8970" max="8970" width="19.09765625" style="2" customWidth="1"/>
    <col min="8971" max="9216" width="9" style="2" customWidth="1"/>
    <col min="9217" max="9217" width="11.69921875" style="2" customWidth="1"/>
    <col min="9218" max="9218" width="24.5" style="2" customWidth="1"/>
    <col min="9219" max="9225" width="13.69921875" style="2" customWidth="1"/>
    <col min="9226" max="9226" width="19.09765625" style="2" customWidth="1"/>
    <col min="9227" max="9472" width="8" style="2"/>
    <col min="9473" max="9473" width="11.69921875" style="2" customWidth="1"/>
    <col min="9474" max="9474" width="24.5" style="2" customWidth="1"/>
    <col min="9475" max="9481" width="13.69921875" style="2" customWidth="1"/>
    <col min="9482" max="9482" width="19.09765625" style="2" customWidth="1"/>
    <col min="9483" max="9728" width="8" style="2"/>
    <col min="9729" max="9729" width="11.69921875" style="2" customWidth="1"/>
    <col min="9730" max="9730" width="24.5" style="2" customWidth="1"/>
    <col min="9731" max="9737" width="13.69921875" style="2" customWidth="1"/>
    <col min="9738" max="9738" width="19.09765625" style="2" customWidth="1"/>
    <col min="9739" max="9984" width="8" style="2"/>
    <col min="9985" max="9985" width="11.69921875" style="2" customWidth="1"/>
    <col min="9986" max="9986" width="24.5" style="2" customWidth="1"/>
    <col min="9987" max="9993" width="13.69921875" style="2" customWidth="1"/>
    <col min="9994" max="9994" width="19.09765625" style="2" customWidth="1"/>
    <col min="9995" max="10240" width="9" style="2" customWidth="1"/>
    <col min="10241" max="10241" width="11.69921875" style="2" customWidth="1"/>
    <col min="10242" max="10242" width="24.5" style="2" customWidth="1"/>
    <col min="10243" max="10249" width="13.69921875" style="2" customWidth="1"/>
    <col min="10250" max="10250" width="19.09765625" style="2" customWidth="1"/>
    <col min="10251" max="10496" width="8" style="2"/>
    <col min="10497" max="10497" width="11.69921875" style="2" customWidth="1"/>
    <col min="10498" max="10498" width="24.5" style="2" customWidth="1"/>
    <col min="10499" max="10505" width="13.69921875" style="2" customWidth="1"/>
    <col min="10506" max="10506" width="19.09765625" style="2" customWidth="1"/>
    <col min="10507" max="10752" width="8" style="2"/>
    <col min="10753" max="10753" width="11.69921875" style="2" customWidth="1"/>
    <col min="10754" max="10754" width="24.5" style="2" customWidth="1"/>
    <col min="10755" max="10761" width="13.69921875" style="2" customWidth="1"/>
    <col min="10762" max="10762" width="19.09765625" style="2" customWidth="1"/>
    <col min="10763" max="11008" width="8" style="2"/>
    <col min="11009" max="11009" width="11.69921875" style="2" customWidth="1"/>
    <col min="11010" max="11010" width="24.5" style="2" customWidth="1"/>
    <col min="11011" max="11017" width="13.69921875" style="2" customWidth="1"/>
    <col min="11018" max="11018" width="19.09765625" style="2" customWidth="1"/>
    <col min="11019" max="11264" width="9" style="2" customWidth="1"/>
    <col min="11265" max="11265" width="11.69921875" style="2" customWidth="1"/>
    <col min="11266" max="11266" width="24.5" style="2" customWidth="1"/>
    <col min="11267" max="11273" width="13.69921875" style="2" customWidth="1"/>
    <col min="11274" max="11274" width="19.09765625" style="2" customWidth="1"/>
    <col min="11275" max="11520" width="8" style="2"/>
    <col min="11521" max="11521" width="11.69921875" style="2" customWidth="1"/>
    <col min="11522" max="11522" width="24.5" style="2" customWidth="1"/>
    <col min="11523" max="11529" width="13.69921875" style="2" customWidth="1"/>
    <col min="11530" max="11530" width="19.09765625" style="2" customWidth="1"/>
    <col min="11531" max="11776" width="8" style="2"/>
    <col min="11777" max="11777" width="11.69921875" style="2" customWidth="1"/>
    <col min="11778" max="11778" width="24.5" style="2" customWidth="1"/>
    <col min="11779" max="11785" width="13.69921875" style="2" customWidth="1"/>
    <col min="11786" max="11786" width="19.09765625" style="2" customWidth="1"/>
    <col min="11787" max="12032" width="8" style="2"/>
    <col min="12033" max="12033" width="11.69921875" style="2" customWidth="1"/>
    <col min="12034" max="12034" width="24.5" style="2" customWidth="1"/>
    <col min="12035" max="12041" width="13.69921875" style="2" customWidth="1"/>
    <col min="12042" max="12042" width="19.09765625" style="2" customWidth="1"/>
    <col min="12043" max="12288" width="9" style="2" customWidth="1"/>
    <col min="12289" max="12289" width="11.69921875" style="2" customWidth="1"/>
    <col min="12290" max="12290" width="24.5" style="2" customWidth="1"/>
    <col min="12291" max="12297" width="13.69921875" style="2" customWidth="1"/>
    <col min="12298" max="12298" width="19.09765625" style="2" customWidth="1"/>
    <col min="12299" max="12544" width="8" style="2"/>
    <col min="12545" max="12545" width="11.69921875" style="2" customWidth="1"/>
    <col min="12546" max="12546" width="24.5" style="2" customWidth="1"/>
    <col min="12547" max="12553" width="13.69921875" style="2" customWidth="1"/>
    <col min="12554" max="12554" width="19.09765625" style="2" customWidth="1"/>
    <col min="12555" max="12800" width="8" style="2"/>
    <col min="12801" max="12801" width="11.69921875" style="2" customWidth="1"/>
    <col min="12802" max="12802" width="24.5" style="2" customWidth="1"/>
    <col min="12803" max="12809" width="13.69921875" style="2" customWidth="1"/>
    <col min="12810" max="12810" width="19.09765625" style="2" customWidth="1"/>
    <col min="12811" max="13056" width="8" style="2"/>
    <col min="13057" max="13057" width="11.69921875" style="2" customWidth="1"/>
    <col min="13058" max="13058" width="24.5" style="2" customWidth="1"/>
    <col min="13059" max="13065" width="13.69921875" style="2" customWidth="1"/>
    <col min="13066" max="13066" width="19.09765625" style="2" customWidth="1"/>
    <col min="13067" max="13312" width="9" style="2" customWidth="1"/>
    <col min="13313" max="13313" width="11.69921875" style="2" customWidth="1"/>
    <col min="13314" max="13314" width="24.5" style="2" customWidth="1"/>
    <col min="13315" max="13321" width="13.69921875" style="2" customWidth="1"/>
    <col min="13322" max="13322" width="19.09765625" style="2" customWidth="1"/>
    <col min="13323" max="13568" width="8" style="2"/>
    <col min="13569" max="13569" width="11.69921875" style="2" customWidth="1"/>
    <col min="13570" max="13570" width="24.5" style="2" customWidth="1"/>
    <col min="13571" max="13577" width="13.69921875" style="2" customWidth="1"/>
    <col min="13578" max="13578" width="19.09765625" style="2" customWidth="1"/>
    <col min="13579" max="13824" width="8" style="2"/>
    <col min="13825" max="13825" width="11.69921875" style="2" customWidth="1"/>
    <col min="13826" max="13826" width="24.5" style="2" customWidth="1"/>
    <col min="13827" max="13833" width="13.69921875" style="2" customWidth="1"/>
    <col min="13834" max="13834" width="19.09765625" style="2" customWidth="1"/>
    <col min="13835" max="14080" width="8" style="2"/>
    <col min="14081" max="14081" width="11.69921875" style="2" customWidth="1"/>
    <col min="14082" max="14082" width="24.5" style="2" customWidth="1"/>
    <col min="14083" max="14089" width="13.69921875" style="2" customWidth="1"/>
    <col min="14090" max="14090" width="19.09765625" style="2" customWidth="1"/>
    <col min="14091" max="14336" width="9" style="2" customWidth="1"/>
    <col min="14337" max="14337" width="11.69921875" style="2" customWidth="1"/>
    <col min="14338" max="14338" width="24.5" style="2" customWidth="1"/>
    <col min="14339" max="14345" width="13.69921875" style="2" customWidth="1"/>
    <col min="14346" max="14346" width="19.09765625" style="2" customWidth="1"/>
    <col min="14347" max="14592" width="8" style="2"/>
    <col min="14593" max="14593" width="11.69921875" style="2" customWidth="1"/>
    <col min="14594" max="14594" width="24.5" style="2" customWidth="1"/>
    <col min="14595" max="14601" width="13.69921875" style="2" customWidth="1"/>
    <col min="14602" max="14602" width="19.09765625" style="2" customWidth="1"/>
    <col min="14603" max="14848" width="8" style="2"/>
    <col min="14849" max="14849" width="11.69921875" style="2" customWidth="1"/>
    <col min="14850" max="14850" width="24.5" style="2" customWidth="1"/>
    <col min="14851" max="14857" width="13.69921875" style="2" customWidth="1"/>
    <col min="14858" max="14858" width="19.09765625" style="2" customWidth="1"/>
    <col min="14859" max="15104" width="8" style="2"/>
    <col min="15105" max="15105" width="11.69921875" style="2" customWidth="1"/>
    <col min="15106" max="15106" width="24.5" style="2" customWidth="1"/>
    <col min="15107" max="15113" width="13.69921875" style="2" customWidth="1"/>
    <col min="15114" max="15114" width="19.09765625" style="2" customWidth="1"/>
    <col min="15115" max="15360" width="9" style="2" customWidth="1"/>
    <col min="15361" max="15361" width="11.69921875" style="2" customWidth="1"/>
    <col min="15362" max="15362" width="24.5" style="2" customWidth="1"/>
    <col min="15363" max="15369" width="13.69921875" style="2" customWidth="1"/>
    <col min="15370" max="15370" width="19.09765625" style="2" customWidth="1"/>
    <col min="15371" max="15616" width="8" style="2"/>
    <col min="15617" max="15617" width="11.69921875" style="2" customWidth="1"/>
    <col min="15618" max="15618" width="24.5" style="2" customWidth="1"/>
    <col min="15619" max="15625" width="13.69921875" style="2" customWidth="1"/>
    <col min="15626" max="15626" width="19.09765625" style="2" customWidth="1"/>
    <col min="15627" max="15872" width="8" style="2"/>
    <col min="15873" max="15873" width="11.69921875" style="2" customWidth="1"/>
    <col min="15874" max="15874" width="24.5" style="2" customWidth="1"/>
    <col min="15875" max="15881" width="13.69921875" style="2" customWidth="1"/>
    <col min="15882" max="15882" width="19.09765625" style="2" customWidth="1"/>
    <col min="15883" max="16128" width="8" style="2"/>
    <col min="16129" max="16129" width="11.69921875" style="2" customWidth="1"/>
    <col min="16130" max="16130" width="24.5" style="2" customWidth="1"/>
    <col min="16131" max="16137" width="13.69921875" style="2" customWidth="1"/>
    <col min="16138" max="16138" width="19.09765625" style="2" customWidth="1"/>
    <col min="16139" max="16384" width="9" style="2" customWidth="1"/>
  </cols>
  <sheetData>
    <row r="1" spans="1:13" ht="29.25" customHeight="1" x14ac:dyDescent="0.4">
      <c r="A1" s="472" t="s">
        <v>0</v>
      </c>
      <c r="B1" s="472"/>
      <c r="C1" s="472"/>
      <c r="D1" s="472"/>
      <c r="E1" s="472"/>
      <c r="F1" s="472"/>
      <c r="G1" s="472"/>
      <c r="H1" s="472"/>
      <c r="I1" s="4"/>
      <c r="J1" s="5"/>
    </row>
    <row r="2" spans="1:13" s="7" customFormat="1" ht="21" x14ac:dyDescent="0.4">
      <c r="A2" s="473" t="s">
        <v>1</v>
      </c>
      <c r="B2" s="473"/>
      <c r="C2" s="473"/>
      <c r="D2" s="474" t="s">
        <v>2</v>
      </c>
      <c r="E2" s="474"/>
      <c r="F2" s="474"/>
      <c r="G2" s="474"/>
      <c r="H2" s="474"/>
      <c r="I2" s="6"/>
      <c r="J2" s="5"/>
    </row>
    <row r="3" spans="1:13" x14ac:dyDescent="0.25">
      <c r="A3" s="8"/>
      <c r="B3" s="9"/>
      <c r="C3" s="10"/>
      <c r="D3" s="10"/>
      <c r="E3" s="10"/>
      <c r="F3" s="10"/>
    </row>
    <row r="4" spans="1:13" ht="30" customHeight="1" x14ac:dyDescent="0.25">
      <c r="A4" s="475" t="s">
        <v>3</v>
      </c>
      <c r="B4" s="475"/>
      <c r="C4" s="475"/>
      <c r="D4" s="476">
        <f>C10</f>
        <v>0</v>
      </c>
      <c r="E4" s="476"/>
      <c r="F4" s="476"/>
      <c r="G4" s="476"/>
      <c r="H4" s="476"/>
      <c r="I4" s="11"/>
    </row>
    <row r="5" spans="1:13" x14ac:dyDescent="0.25">
      <c r="B5" s="12"/>
    </row>
    <row r="6" spans="1:13" s="5" customFormat="1" ht="30" customHeight="1" x14ac:dyDescent="0.25">
      <c r="A6" s="13" t="s">
        <v>4</v>
      </c>
      <c r="B6" s="13" t="s">
        <v>5</v>
      </c>
      <c r="C6" s="14" t="s">
        <v>6</v>
      </c>
      <c r="D6" s="14" t="s">
        <v>7</v>
      </c>
      <c r="E6" s="14" t="s">
        <v>8</v>
      </c>
      <c r="F6" s="14" t="s">
        <v>9</v>
      </c>
      <c r="G6" s="14" t="s">
        <v>10</v>
      </c>
      <c r="H6" s="14"/>
      <c r="I6" s="14" t="s">
        <v>11</v>
      </c>
    </row>
    <row r="7" spans="1:13" s="5" customFormat="1" ht="13.8" x14ac:dyDescent="0.25">
      <c r="A7" s="15" t="s">
        <v>12</v>
      </c>
      <c r="B7" s="16" t="s">
        <v>13</v>
      </c>
      <c r="C7" s="17">
        <f>SUM(F7*5)+(G7*1)+(I7*0)</f>
        <v>596</v>
      </c>
      <c r="D7" s="17">
        <f>D13</f>
        <v>440</v>
      </c>
      <c r="E7" s="17">
        <f>E13</f>
        <v>440</v>
      </c>
      <c r="F7" s="17">
        <f>F13</f>
        <v>40</v>
      </c>
      <c r="G7" s="17">
        <f>G13</f>
        <v>396</v>
      </c>
      <c r="H7" s="17"/>
      <c r="I7" s="17">
        <f>I13</f>
        <v>4</v>
      </c>
      <c r="J7" s="18">
        <f>SUM(F7:I7)</f>
        <v>440</v>
      </c>
      <c r="K7" s="19"/>
    </row>
    <row r="8" spans="1:13" s="5" customFormat="1" ht="13.8" x14ac:dyDescent="0.25">
      <c r="A8" s="8"/>
      <c r="B8" s="20"/>
      <c r="C8" s="3"/>
      <c r="D8" s="10"/>
      <c r="E8" s="10"/>
      <c r="F8" s="10"/>
      <c r="G8" s="10"/>
      <c r="H8" s="10"/>
      <c r="I8" s="10"/>
    </row>
    <row r="9" spans="1:13" s="5" customFormat="1" ht="27.6" x14ac:dyDescent="0.25">
      <c r="A9" s="13" t="s">
        <v>4</v>
      </c>
      <c r="B9" s="13" t="s">
        <v>5</v>
      </c>
      <c r="C9" s="13" t="s">
        <v>14</v>
      </c>
      <c r="D9" s="14" t="s">
        <v>7</v>
      </c>
      <c r="E9" s="14" t="s">
        <v>8</v>
      </c>
      <c r="F9" s="14" t="s">
        <v>15</v>
      </c>
      <c r="G9" s="14" t="s">
        <v>16</v>
      </c>
      <c r="H9" s="14"/>
      <c r="I9" s="14" t="s">
        <v>17</v>
      </c>
    </row>
    <row r="10" spans="1:13" s="5" customFormat="1" ht="13.8" x14ac:dyDescent="0.25">
      <c r="A10" s="17" t="s">
        <v>12</v>
      </c>
      <c r="B10" s="21" t="s">
        <v>13</v>
      </c>
      <c r="C10" s="17">
        <f>C26</f>
        <v>0</v>
      </c>
      <c r="D10" s="17">
        <f>D13</f>
        <v>440</v>
      </c>
      <c r="E10" s="17">
        <f>E13</f>
        <v>440</v>
      </c>
      <c r="F10" s="17">
        <f>F26</f>
        <v>0</v>
      </c>
      <c r="G10" s="17">
        <f>G26</f>
        <v>0</v>
      </c>
      <c r="H10" s="17"/>
      <c r="I10" s="17">
        <f>H26</f>
        <v>0</v>
      </c>
    </row>
    <row r="11" spans="1:13" ht="15" customHeight="1" x14ac:dyDescent="0.4">
      <c r="A11" s="22"/>
      <c r="B11" s="22"/>
      <c r="C11" s="22"/>
      <c r="D11" s="22"/>
      <c r="E11" s="22"/>
      <c r="F11" s="22"/>
      <c r="G11" s="22"/>
      <c r="H11" s="22"/>
      <c r="I11" s="22"/>
      <c r="J11" s="11"/>
      <c r="L11" s="23"/>
      <c r="M11" s="23"/>
    </row>
    <row r="12" spans="1:13" ht="30" customHeight="1" x14ac:dyDescent="0.25">
      <c r="A12" s="13" t="s">
        <v>4</v>
      </c>
      <c r="B12" s="13" t="s">
        <v>5</v>
      </c>
      <c r="C12" s="14" t="s">
        <v>6</v>
      </c>
      <c r="D12" s="14" t="s">
        <v>7</v>
      </c>
      <c r="E12" s="14" t="s">
        <v>8</v>
      </c>
      <c r="F12" s="14" t="s">
        <v>9</v>
      </c>
      <c r="G12" s="14" t="s">
        <v>10</v>
      </c>
      <c r="H12" s="14" t="s">
        <v>18</v>
      </c>
      <c r="I12" s="14" t="s">
        <v>11</v>
      </c>
    </row>
    <row r="13" spans="1:13" ht="18" customHeight="1" x14ac:dyDescent="0.25">
      <c r="A13" s="17" t="s">
        <v>19</v>
      </c>
      <c r="B13" s="24"/>
      <c r="C13" s="17">
        <f t="shared" ref="C13:I13" si="0">SUM(C14:C23)</f>
        <v>596</v>
      </c>
      <c r="D13" s="17">
        <f t="shared" si="0"/>
        <v>440</v>
      </c>
      <c r="E13" s="17">
        <f t="shared" si="0"/>
        <v>440</v>
      </c>
      <c r="F13" s="17">
        <f t="shared" si="0"/>
        <v>40</v>
      </c>
      <c r="G13" s="17">
        <f t="shared" si="0"/>
        <v>396</v>
      </c>
      <c r="H13" s="17">
        <f t="shared" si="0"/>
        <v>0</v>
      </c>
      <c r="I13" s="17">
        <f t="shared" si="0"/>
        <v>4</v>
      </c>
      <c r="J13" s="455">
        <f t="shared" ref="J13:J23" si="1">SUM(F13:I13)</f>
        <v>440</v>
      </c>
    </row>
    <row r="14" spans="1:13" ht="15" customHeight="1" x14ac:dyDescent="0.25">
      <c r="A14" s="456">
        <v>1</v>
      </c>
      <c r="B14" s="457" t="str">
        <f>General!A2</f>
        <v>GENERAL</v>
      </c>
      <c r="C14" s="458">
        <f t="shared" ref="C14:C23" si="2">SUM(F14*5)+(G14*1)+(I14*0)</f>
        <v>142</v>
      </c>
      <c r="D14" s="458">
        <f>General!H2</f>
        <v>77</v>
      </c>
      <c r="E14" s="458">
        <f>General!H3</f>
        <v>77</v>
      </c>
      <c r="F14" s="458">
        <f>COUNTIF(General!B:B,"Critical")</f>
        <v>17</v>
      </c>
      <c r="G14" s="458">
        <f>COUNTIF(General!B:B,"Important")</f>
        <v>57</v>
      </c>
      <c r="H14" s="458">
        <f>COUNTIF(General!B:B,"Not Needed")</f>
        <v>0</v>
      </c>
      <c r="I14" s="458">
        <f>COUNTIF(General!B:B,"Informational")</f>
        <v>3</v>
      </c>
      <c r="J14" s="25">
        <f t="shared" si="1"/>
        <v>77</v>
      </c>
      <c r="K14" s="19"/>
    </row>
    <row r="15" spans="1:13" s="465" customFormat="1" ht="15" customHeight="1" x14ac:dyDescent="0.25">
      <c r="A15" s="460">
        <v>2</v>
      </c>
      <c r="B15" s="461" t="str">
        <f>Cloud!A2</f>
        <v>CLOUD</v>
      </c>
      <c r="C15" s="462">
        <f t="shared" si="2"/>
        <v>98</v>
      </c>
      <c r="D15" s="462">
        <f>Cloud!H3</f>
        <v>66</v>
      </c>
      <c r="E15" s="462">
        <f>Cloud!H3</f>
        <v>66</v>
      </c>
      <c r="F15" s="462">
        <f>COUNTIF(Cloud!B:B,"Critical")</f>
        <v>8</v>
      </c>
      <c r="G15" s="462">
        <f>COUNTIF(Cloud!B:B,"Important")</f>
        <v>58</v>
      </c>
      <c r="H15" s="462">
        <f>COUNTIF(Cloud!B:B,"Not Needed")</f>
        <v>0</v>
      </c>
      <c r="I15" s="462">
        <f>COUNTIF(Cloud!B:B,"Informational")</f>
        <v>0</v>
      </c>
      <c r="J15" s="463">
        <f t="shared" si="1"/>
        <v>66</v>
      </c>
      <c r="K15" s="464"/>
    </row>
    <row r="16" spans="1:13" ht="15" customHeight="1" x14ac:dyDescent="0.25">
      <c r="A16" s="456">
        <v>3</v>
      </c>
      <c r="B16" s="459" t="str">
        <f>Premise!A2</f>
        <v>PREMISE</v>
      </c>
      <c r="C16" s="458">
        <f t="shared" si="2"/>
        <v>28</v>
      </c>
      <c r="D16" s="458">
        <f>Premise!H2</f>
        <v>20</v>
      </c>
      <c r="E16" s="458">
        <f>Premise!H3</f>
        <v>20</v>
      </c>
      <c r="F16" s="458">
        <f>COUNTIF(Premise!B:B,"Critical")</f>
        <v>2</v>
      </c>
      <c r="G16" s="458">
        <f>COUNTIF(Premise!B:B,"Important")</f>
        <v>18</v>
      </c>
      <c r="H16" s="458">
        <f>COUNTIF(Premise!B:B,"Not Needed")</f>
        <v>0</v>
      </c>
      <c r="I16" s="458">
        <f>COUNTIF(Premise!B:B,"Informational")</f>
        <v>0</v>
      </c>
      <c r="J16" s="25">
        <f t="shared" si="1"/>
        <v>20</v>
      </c>
      <c r="K16" s="19"/>
    </row>
    <row r="17" spans="1:11" s="465" customFormat="1" ht="15" customHeight="1" x14ac:dyDescent="0.25">
      <c r="A17" s="460">
        <v>4</v>
      </c>
      <c r="B17" s="466" t="str">
        <f>Software!A2</f>
        <v>SOFTWARE</v>
      </c>
      <c r="C17" s="462">
        <f t="shared" si="2"/>
        <v>20</v>
      </c>
      <c r="D17" s="462">
        <f>Software!H2</f>
        <v>20</v>
      </c>
      <c r="E17" s="462">
        <f>Software!H3</f>
        <v>20</v>
      </c>
      <c r="F17" s="462">
        <f>COUNTIF(Software!B:B,"Critical")</f>
        <v>0</v>
      </c>
      <c r="G17" s="462">
        <f>COUNTIF(Software!B:B,"Important")</f>
        <v>20</v>
      </c>
      <c r="H17" s="462">
        <f>COUNTIF(Software!B:B,"Not Needed")</f>
        <v>0</v>
      </c>
      <c r="I17" s="462">
        <f>COUNTIF(Software!B:B,"Informational")</f>
        <v>0</v>
      </c>
      <c r="J17" s="463">
        <f t="shared" si="1"/>
        <v>20</v>
      </c>
      <c r="K17" s="467"/>
    </row>
    <row r="18" spans="1:11" ht="15" customHeight="1" x14ac:dyDescent="0.25">
      <c r="A18" s="456">
        <v>5</v>
      </c>
      <c r="B18" s="459" t="str">
        <f>Backup!A2</f>
        <v>BACKUP</v>
      </c>
      <c r="C18" s="458">
        <f t="shared" si="2"/>
        <v>24</v>
      </c>
      <c r="D18" s="458">
        <f>Backup!H2</f>
        <v>12</v>
      </c>
      <c r="E18" s="458">
        <f>Backup!H3</f>
        <v>12</v>
      </c>
      <c r="F18" s="458">
        <f>COUNTIF(Backup!B:B,"Critical")</f>
        <v>3</v>
      </c>
      <c r="G18" s="458">
        <f>COUNTIF(Backup!B:B,"Important")</f>
        <v>9</v>
      </c>
      <c r="H18" s="458">
        <f>COUNTIF(Backup!B:B,"Not Needed")</f>
        <v>0</v>
      </c>
      <c r="I18" s="458">
        <f>COUNTIF(Backup!B:B,"Informational")</f>
        <v>0</v>
      </c>
      <c r="J18" s="25">
        <f t="shared" si="1"/>
        <v>12</v>
      </c>
      <c r="K18" s="19"/>
    </row>
    <row r="19" spans="1:11" s="465" customFormat="1" ht="15" customHeight="1" x14ac:dyDescent="0.25">
      <c r="A19" s="460">
        <v>6</v>
      </c>
      <c r="B19" s="466" t="str">
        <f>'Client Devices'!A2</f>
        <v>CLIENT DEVICES</v>
      </c>
      <c r="C19" s="462">
        <f t="shared" si="2"/>
        <v>24</v>
      </c>
      <c r="D19" s="462">
        <f>'Client Devices'!H2</f>
        <v>25</v>
      </c>
      <c r="E19" s="462">
        <f>'Client Devices'!H3</f>
        <v>25</v>
      </c>
      <c r="F19" s="462">
        <f>COUNTIF('Client Devices'!B:B,"Critical")</f>
        <v>0</v>
      </c>
      <c r="G19" s="462">
        <f>COUNTIF('Client Devices'!B:B,"Important")</f>
        <v>24</v>
      </c>
      <c r="H19" s="462">
        <f>COUNTIF('Client Devices'!B:B,"Not Needed")</f>
        <v>0</v>
      </c>
      <c r="I19" s="462">
        <f>COUNTIF('Client Devices'!B:B,"Informational")</f>
        <v>1</v>
      </c>
      <c r="J19" s="463">
        <f t="shared" si="1"/>
        <v>25</v>
      </c>
      <c r="K19" s="467"/>
    </row>
    <row r="20" spans="1:11" ht="15" customHeight="1" x14ac:dyDescent="0.25">
      <c r="A20" s="456">
        <v>7</v>
      </c>
      <c r="B20" s="459" t="str">
        <f>'Hardware Services'!A2</f>
        <v>HARDWARE SERVICES</v>
      </c>
      <c r="C20" s="458">
        <f t="shared" si="2"/>
        <v>21</v>
      </c>
      <c r="D20" s="458">
        <f>'Hardware Services'!H2</f>
        <v>21</v>
      </c>
      <c r="E20" s="458">
        <f>'Hardware Services'!H3</f>
        <v>21</v>
      </c>
      <c r="F20" s="458">
        <f>COUNTIF('Hardware Services'!B:B,"Critical")</f>
        <v>0</v>
      </c>
      <c r="G20" s="458">
        <f>COUNTIF('Hardware Services'!B:B,"Important")</f>
        <v>21</v>
      </c>
      <c r="H20" s="458">
        <f>COUNTIF('Hardware Services'!B:B,"Not Needed")</f>
        <v>0</v>
      </c>
      <c r="I20" s="458">
        <f>COUNTIF('Hardware Services'!B:B,"Informational")</f>
        <v>0</v>
      </c>
      <c r="J20" s="25">
        <f t="shared" si="1"/>
        <v>21</v>
      </c>
      <c r="K20" s="26"/>
    </row>
    <row r="21" spans="1:11" s="465" customFormat="1" ht="15" customHeight="1" x14ac:dyDescent="0.25">
      <c r="A21" s="460">
        <v>8</v>
      </c>
      <c r="B21" s="466" t="str">
        <f>Security!A2</f>
        <v>SECURITY</v>
      </c>
      <c r="C21" s="462">
        <f t="shared" si="2"/>
        <v>131</v>
      </c>
      <c r="D21" s="462">
        <f>Security!H2</f>
        <v>99</v>
      </c>
      <c r="E21" s="462">
        <f>Security!H3</f>
        <v>99</v>
      </c>
      <c r="F21" s="462">
        <f>COUNTIF(Security!B:B,"Critical")</f>
        <v>8</v>
      </c>
      <c r="G21" s="462">
        <f>COUNTIF(Security!B:B,"Important")</f>
        <v>91</v>
      </c>
      <c r="H21" s="462">
        <f>COUNTIF(Security!B:B,"Not Needed")</f>
        <v>0</v>
      </c>
      <c r="I21" s="462">
        <f>COUNTIF(Security!B:B,"Informational")</f>
        <v>0</v>
      </c>
      <c r="J21" s="463">
        <f t="shared" si="1"/>
        <v>99</v>
      </c>
      <c r="K21" s="464"/>
    </row>
    <row r="22" spans="1:11" ht="15" customHeight="1" x14ac:dyDescent="0.25">
      <c r="A22" s="456">
        <v>9</v>
      </c>
      <c r="B22" s="459" t="str">
        <f>'Directory Services'!A2</f>
        <v>DIRECTORY SERVICES</v>
      </c>
      <c r="C22" s="458">
        <f t="shared" si="2"/>
        <v>51</v>
      </c>
      <c r="D22" s="458">
        <f>'Directory Services'!H2</f>
        <v>43</v>
      </c>
      <c r="E22" s="458">
        <f>'Directory Services'!H3</f>
        <v>43</v>
      </c>
      <c r="F22" s="458">
        <f>COUNTIF('Directory Services'!B:B,"Critical")</f>
        <v>2</v>
      </c>
      <c r="G22" s="458">
        <f>COUNTIF('Directory Services'!B:B,"Important")</f>
        <v>41</v>
      </c>
      <c r="H22" s="458">
        <f>COUNTIF('Directory Services'!B:B,"Not Needed")</f>
        <v>0</v>
      </c>
      <c r="I22" s="458">
        <f>COUNTIF('Directory Services'!B:B,"Informational")</f>
        <v>0</v>
      </c>
      <c r="J22" s="25">
        <f t="shared" si="1"/>
        <v>43</v>
      </c>
      <c r="K22" s="26"/>
    </row>
    <row r="23" spans="1:11" s="465" customFormat="1" ht="15" customHeight="1" x14ac:dyDescent="0.25">
      <c r="A23" s="460">
        <v>10</v>
      </c>
      <c r="B23" s="466" t="str">
        <f>Auditing!A2</f>
        <v>AUDITING</v>
      </c>
      <c r="C23" s="462">
        <f t="shared" si="2"/>
        <v>57</v>
      </c>
      <c r="D23" s="462">
        <f>Auditing!H2</f>
        <v>57</v>
      </c>
      <c r="E23" s="462">
        <f>Auditing!H3</f>
        <v>57</v>
      </c>
      <c r="F23" s="462">
        <f>COUNTIF(Auditing!B:B,"Critical")</f>
        <v>0</v>
      </c>
      <c r="G23" s="462">
        <f>COUNTIF(Auditing!B:B,"Important")</f>
        <v>57</v>
      </c>
      <c r="H23" s="462">
        <f>COUNTIF(Auditing!B:B,"Not Needed")</f>
        <v>0</v>
      </c>
      <c r="I23" s="462">
        <f>COUNTIF(Auditing!B:B,"Informational")</f>
        <v>0</v>
      </c>
      <c r="J23" s="463">
        <f t="shared" si="1"/>
        <v>57</v>
      </c>
      <c r="K23" s="464"/>
    </row>
    <row r="24" spans="1:11" ht="15" customHeight="1" x14ac:dyDescent="0.25">
      <c r="A24" s="27"/>
      <c r="B24" s="28"/>
      <c r="C24" s="29"/>
      <c r="D24" s="29"/>
      <c r="E24" s="29"/>
      <c r="F24" s="29"/>
      <c r="G24" s="29"/>
      <c r="H24" s="29"/>
      <c r="J24" s="455">
        <f>SUM(J14:J23)</f>
        <v>440</v>
      </c>
    </row>
    <row r="25" spans="1:11" s="5" customFormat="1" ht="30" customHeight="1" x14ac:dyDescent="0.25">
      <c r="A25" s="13" t="s">
        <v>4</v>
      </c>
      <c r="B25" s="13" t="s">
        <v>5</v>
      </c>
      <c r="C25" s="13" t="s">
        <v>14</v>
      </c>
      <c r="D25" s="14" t="s">
        <v>7</v>
      </c>
      <c r="E25" s="14" t="s">
        <v>8</v>
      </c>
      <c r="F25" s="14" t="s">
        <v>15</v>
      </c>
      <c r="G25" s="14" t="s">
        <v>16</v>
      </c>
      <c r="H25" s="14" t="s">
        <v>17</v>
      </c>
    </row>
    <row r="26" spans="1:11" s="5" customFormat="1" ht="15" customHeight="1" x14ac:dyDescent="0.25">
      <c r="A26" s="17" t="s">
        <v>19</v>
      </c>
      <c r="B26" s="24"/>
      <c r="C26" s="17">
        <f t="shared" ref="C26:H26" si="3">SUM(C27:C36)</f>
        <v>0</v>
      </c>
      <c r="D26" s="17">
        <f t="shared" si="3"/>
        <v>440</v>
      </c>
      <c r="E26" s="17">
        <f t="shared" si="3"/>
        <v>440</v>
      </c>
      <c r="F26" s="17">
        <f t="shared" si="3"/>
        <v>0</v>
      </c>
      <c r="G26" s="17">
        <f t="shared" si="3"/>
        <v>0</v>
      </c>
      <c r="H26" s="17">
        <f t="shared" si="3"/>
        <v>0</v>
      </c>
      <c r="I26" s="455">
        <f t="shared" ref="I26:I36" si="4">SUM(E26:H26)</f>
        <v>440</v>
      </c>
    </row>
    <row r="27" spans="1:11" s="5" customFormat="1" ht="15" customHeight="1" x14ac:dyDescent="0.25">
      <c r="A27" s="468">
        <v>1</v>
      </c>
      <c r="B27" s="457" t="str">
        <f>General!A2</f>
        <v>GENERAL</v>
      </c>
      <c r="C27" s="458">
        <f>General!K2</f>
        <v>0</v>
      </c>
      <c r="D27" s="458">
        <f>General!H2</f>
        <v>77</v>
      </c>
      <c r="E27" s="458">
        <f>General!H3</f>
        <v>77</v>
      </c>
      <c r="F27" s="458">
        <f>General!H4</f>
        <v>0</v>
      </c>
      <c r="G27" s="458">
        <f>General!H5</f>
        <v>0</v>
      </c>
      <c r="H27" s="458">
        <f>General!H6</f>
        <v>0</v>
      </c>
      <c r="I27" s="25">
        <f t="shared" si="4"/>
        <v>77</v>
      </c>
    </row>
    <row r="28" spans="1:11" s="470" customFormat="1" ht="15" customHeight="1" x14ac:dyDescent="0.25">
      <c r="A28" s="469">
        <v>2</v>
      </c>
      <c r="B28" s="461" t="str">
        <f>Cloud!A2</f>
        <v>CLOUD</v>
      </c>
      <c r="C28" s="462">
        <f>Cloud!K3</f>
        <v>0</v>
      </c>
      <c r="D28" s="462">
        <f>Cloud!H2</f>
        <v>66</v>
      </c>
      <c r="E28" s="462">
        <f>Cloud!H3</f>
        <v>66</v>
      </c>
      <c r="F28" s="462">
        <f>Cloud!H4</f>
        <v>0</v>
      </c>
      <c r="G28" s="462">
        <f>Cloud!H5</f>
        <v>0</v>
      </c>
      <c r="H28" s="462">
        <f>Cloud!H6</f>
        <v>0</v>
      </c>
      <c r="I28" s="463">
        <f t="shared" si="4"/>
        <v>66</v>
      </c>
    </row>
    <row r="29" spans="1:11" s="5" customFormat="1" ht="15" customHeight="1" x14ac:dyDescent="0.25">
      <c r="A29" s="468">
        <v>3</v>
      </c>
      <c r="B29" s="459" t="str">
        <f>Premise!A2</f>
        <v>PREMISE</v>
      </c>
      <c r="C29" s="458">
        <f>Premise!K2</f>
        <v>0</v>
      </c>
      <c r="D29" s="458">
        <f>Premise!H2</f>
        <v>20</v>
      </c>
      <c r="E29" s="458">
        <f>Premise!H3</f>
        <v>20</v>
      </c>
      <c r="F29" s="458">
        <f>Premise!H4</f>
        <v>0</v>
      </c>
      <c r="G29" s="458">
        <f>Premise!H5</f>
        <v>0</v>
      </c>
      <c r="H29" s="458">
        <f>Premise!H6</f>
        <v>0</v>
      </c>
      <c r="I29" s="25">
        <f t="shared" si="4"/>
        <v>20</v>
      </c>
    </row>
    <row r="30" spans="1:11" s="470" customFormat="1" ht="15" customHeight="1" x14ac:dyDescent="0.25">
      <c r="A30" s="469">
        <v>4</v>
      </c>
      <c r="B30" s="466" t="str">
        <f>Software!A2</f>
        <v>SOFTWARE</v>
      </c>
      <c r="C30" s="462">
        <f>Software!K2</f>
        <v>0</v>
      </c>
      <c r="D30" s="462">
        <f>Software!H2</f>
        <v>20</v>
      </c>
      <c r="E30" s="462">
        <f>Software!H3</f>
        <v>20</v>
      </c>
      <c r="F30" s="462">
        <f>Software!H4</f>
        <v>0</v>
      </c>
      <c r="G30" s="462">
        <f>Software!H5</f>
        <v>0</v>
      </c>
      <c r="H30" s="462">
        <f>Software!H6</f>
        <v>0</v>
      </c>
      <c r="I30" s="463">
        <f t="shared" si="4"/>
        <v>20</v>
      </c>
    </row>
    <row r="31" spans="1:11" s="5" customFormat="1" ht="15" customHeight="1" x14ac:dyDescent="0.25">
      <c r="A31" s="468">
        <v>5</v>
      </c>
      <c r="B31" s="459" t="str">
        <f>Backup!A2</f>
        <v>BACKUP</v>
      </c>
      <c r="C31" s="458">
        <f>Backup!K2</f>
        <v>0</v>
      </c>
      <c r="D31" s="458">
        <f>Backup!H2</f>
        <v>12</v>
      </c>
      <c r="E31" s="458">
        <f>Backup!H3</f>
        <v>12</v>
      </c>
      <c r="F31" s="458">
        <f>Backup!H4</f>
        <v>0</v>
      </c>
      <c r="G31" s="458">
        <f>Backup!H5</f>
        <v>0</v>
      </c>
      <c r="H31" s="458">
        <f>Backup!H6</f>
        <v>0</v>
      </c>
      <c r="I31" s="25">
        <f t="shared" si="4"/>
        <v>12</v>
      </c>
    </row>
    <row r="32" spans="1:11" s="470" customFormat="1" ht="15" customHeight="1" x14ac:dyDescent="0.25">
      <c r="A32" s="469">
        <v>6</v>
      </c>
      <c r="B32" s="466" t="str">
        <f>'Client Devices'!A2</f>
        <v>CLIENT DEVICES</v>
      </c>
      <c r="C32" s="462">
        <f>'Client Devices'!K2</f>
        <v>0</v>
      </c>
      <c r="D32" s="462">
        <f>'Client Devices'!H2</f>
        <v>25</v>
      </c>
      <c r="E32" s="462">
        <f>'Client Devices'!H3</f>
        <v>25</v>
      </c>
      <c r="F32" s="462">
        <f>'Client Devices'!H4</f>
        <v>0</v>
      </c>
      <c r="G32" s="462">
        <f>'Client Devices'!H5</f>
        <v>0</v>
      </c>
      <c r="H32" s="462">
        <f>'Client Devices'!H6</f>
        <v>0</v>
      </c>
      <c r="I32" s="463">
        <f t="shared" si="4"/>
        <v>25</v>
      </c>
    </row>
    <row r="33" spans="1:10" s="5" customFormat="1" ht="15" customHeight="1" x14ac:dyDescent="0.25">
      <c r="A33" s="468">
        <v>7</v>
      </c>
      <c r="B33" s="459" t="str">
        <f>'Hardware Services'!A2</f>
        <v>HARDWARE SERVICES</v>
      </c>
      <c r="C33" s="458">
        <f>'Hardware Services'!K2</f>
        <v>0</v>
      </c>
      <c r="D33" s="458">
        <f>'Hardware Services'!H2</f>
        <v>21</v>
      </c>
      <c r="E33" s="458">
        <f>'Hardware Services'!H3</f>
        <v>21</v>
      </c>
      <c r="F33" s="458">
        <f>'Hardware Services'!H4</f>
        <v>0</v>
      </c>
      <c r="G33" s="458">
        <f>'Hardware Services'!H5</f>
        <v>0</v>
      </c>
      <c r="H33" s="458">
        <f>'Hardware Services'!H6</f>
        <v>0</v>
      </c>
      <c r="I33" s="25">
        <f t="shared" si="4"/>
        <v>21</v>
      </c>
    </row>
    <row r="34" spans="1:10" s="470" customFormat="1" ht="15" customHeight="1" x14ac:dyDescent="0.25">
      <c r="A34" s="469">
        <v>8</v>
      </c>
      <c r="B34" s="466" t="str">
        <f>Security!A2</f>
        <v>SECURITY</v>
      </c>
      <c r="C34" s="462">
        <f>Security!K2</f>
        <v>0</v>
      </c>
      <c r="D34" s="462">
        <f>Security!H2</f>
        <v>99</v>
      </c>
      <c r="E34" s="462">
        <f>Security!H3</f>
        <v>99</v>
      </c>
      <c r="F34" s="462">
        <f>Security!H4</f>
        <v>0</v>
      </c>
      <c r="G34" s="462">
        <f>Security!H5</f>
        <v>0</v>
      </c>
      <c r="H34" s="462">
        <f>Security!H6</f>
        <v>0</v>
      </c>
      <c r="I34" s="463">
        <f t="shared" si="4"/>
        <v>99</v>
      </c>
    </row>
    <row r="35" spans="1:10" s="5" customFormat="1" ht="15" customHeight="1" x14ac:dyDescent="0.25">
      <c r="A35" s="468">
        <v>9</v>
      </c>
      <c r="B35" s="459" t="str">
        <f>'Directory Services'!A2</f>
        <v>DIRECTORY SERVICES</v>
      </c>
      <c r="C35" s="458">
        <f>'Directory Services'!K2</f>
        <v>0</v>
      </c>
      <c r="D35" s="458">
        <f>'Directory Services'!H2</f>
        <v>43</v>
      </c>
      <c r="E35" s="458">
        <f>'Directory Services'!H3</f>
        <v>43</v>
      </c>
      <c r="F35" s="458">
        <f>'Directory Services'!H4</f>
        <v>0</v>
      </c>
      <c r="G35" s="458">
        <f>'Directory Services'!H5</f>
        <v>0</v>
      </c>
      <c r="H35" s="458">
        <f>'Directory Services'!H6</f>
        <v>0</v>
      </c>
      <c r="I35" s="25">
        <f t="shared" si="4"/>
        <v>43</v>
      </c>
    </row>
    <row r="36" spans="1:10" s="470" customFormat="1" ht="15" customHeight="1" x14ac:dyDescent="0.25">
      <c r="A36" s="469">
        <v>10</v>
      </c>
      <c r="B36" s="466" t="str">
        <f>Auditing!A2</f>
        <v>AUDITING</v>
      </c>
      <c r="C36" s="462">
        <f>Auditing!K2</f>
        <v>0</v>
      </c>
      <c r="D36" s="462">
        <f>Auditing!H2</f>
        <v>57</v>
      </c>
      <c r="E36" s="462">
        <f>Auditing!H3</f>
        <v>57</v>
      </c>
      <c r="F36" s="462">
        <f>Auditing!H4</f>
        <v>0</v>
      </c>
      <c r="G36" s="462">
        <f>Auditing!H5</f>
        <v>0</v>
      </c>
      <c r="H36" s="462">
        <f>Auditing!H6</f>
        <v>0</v>
      </c>
      <c r="I36" s="463">
        <f t="shared" si="4"/>
        <v>57</v>
      </c>
      <c r="J36" s="471">
        <f>SUM(I27:I36)</f>
        <v>440</v>
      </c>
    </row>
    <row r="38" spans="1:10" ht="41.4" x14ac:dyDescent="0.25">
      <c r="A38" s="13" t="s">
        <v>4</v>
      </c>
      <c r="B38" s="13" t="s">
        <v>5</v>
      </c>
      <c r="C38" s="13" t="s">
        <v>14</v>
      </c>
      <c r="D38" s="14" t="s">
        <v>20</v>
      </c>
      <c r="E38" s="14" t="s">
        <v>21</v>
      </c>
      <c r="F38" s="14" t="s">
        <v>22</v>
      </c>
      <c r="G38" s="14" t="s">
        <v>23</v>
      </c>
      <c r="H38" s="14" t="s">
        <v>24</v>
      </c>
    </row>
    <row r="39" spans="1:10" x14ac:dyDescent="0.25">
      <c r="A39" s="17" t="s">
        <v>19</v>
      </c>
      <c r="B39" s="24"/>
      <c r="C39" s="17">
        <f t="shared" ref="C39:H39" si="5">SUM(C40:C49)</f>
        <v>0</v>
      </c>
      <c r="D39" s="17">
        <f t="shared" si="5"/>
        <v>40</v>
      </c>
      <c r="E39" s="17">
        <f t="shared" si="5"/>
        <v>40</v>
      </c>
      <c r="F39" s="17">
        <f t="shared" si="5"/>
        <v>0</v>
      </c>
      <c r="G39" s="17">
        <f t="shared" si="5"/>
        <v>0</v>
      </c>
      <c r="H39" s="17">
        <f t="shared" si="5"/>
        <v>0</v>
      </c>
      <c r="I39" s="455">
        <f t="shared" ref="I39:I49" si="6">SUM(E39:H39)</f>
        <v>40</v>
      </c>
    </row>
    <row r="40" spans="1:10" x14ac:dyDescent="0.25">
      <c r="A40" s="468">
        <v>1</v>
      </c>
      <c r="B40" s="457" t="str">
        <f>General!A2</f>
        <v>GENERAL</v>
      </c>
      <c r="C40" s="458">
        <f>General!K2</f>
        <v>0</v>
      </c>
      <c r="D40" s="458">
        <f>COUNTIF(General!B:B,"Critical")</f>
        <v>17</v>
      </c>
      <c r="E40" s="458">
        <f>General!H7</f>
        <v>17</v>
      </c>
      <c r="F40" s="458">
        <f>General!H8</f>
        <v>0</v>
      </c>
      <c r="G40" s="458">
        <f>General!H9</f>
        <v>0</v>
      </c>
      <c r="H40" s="458">
        <f>General!H10</f>
        <v>0</v>
      </c>
      <c r="I40" s="25">
        <f t="shared" si="6"/>
        <v>17</v>
      </c>
    </row>
    <row r="41" spans="1:10" s="465" customFormat="1" x14ac:dyDescent="0.25">
      <c r="A41" s="469">
        <v>2</v>
      </c>
      <c r="B41" s="461" t="str">
        <f>Cloud!A2</f>
        <v>CLOUD</v>
      </c>
      <c r="C41" s="462">
        <f>Cloud!K2</f>
        <v>0</v>
      </c>
      <c r="D41" s="462">
        <f>COUNTIF(Cloud!B:B,"Critical")</f>
        <v>8</v>
      </c>
      <c r="E41" s="462">
        <f>Cloud!H7</f>
        <v>8</v>
      </c>
      <c r="F41" s="462">
        <f>Cloud!H8</f>
        <v>0</v>
      </c>
      <c r="G41" s="462">
        <f>Cloud!H9</f>
        <v>0</v>
      </c>
      <c r="H41" s="462">
        <f>Cloud!H10</f>
        <v>0</v>
      </c>
      <c r="I41" s="463">
        <f t="shared" si="6"/>
        <v>8</v>
      </c>
    </row>
    <row r="42" spans="1:10" x14ac:dyDescent="0.25">
      <c r="A42" s="468">
        <v>3</v>
      </c>
      <c r="B42" s="459" t="str">
        <f>Premise!A2</f>
        <v>PREMISE</v>
      </c>
      <c r="C42" s="458">
        <f>Premise!K2</f>
        <v>0</v>
      </c>
      <c r="D42" s="458">
        <f>COUNTIF(Premise!B:B,"Critical")</f>
        <v>2</v>
      </c>
      <c r="E42" s="458">
        <f>Premise!H7</f>
        <v>2</v>
      </c>
      <c r="F42" s="458">
        <f>Premise!H8</f>
        <v>0</v>
      </c>
      <c r="G42" s="458">
        <f>Premise!H9</f>
        <v>0</v>
      </c>
      <c r="H42" s="458">
        <f>Premise!H10</f>
        <v>0</v>
      </c>
      <c r="I42" s="25">
        <f t="shared" si="6"/>
        <v>2</v>
      </c>
    </row>
    <row r="43" spans="1:10" s="465" customFormat="1" x14ac:dyDescent="0.25">
      <c r="A43" s="469">
        <v>4</v>
      </c>
      <c r="B43" s="466" t="str">
        <f>Software!A2</f>
        <v>SOFTWARE</v>
      </c>
      <c r="C43" s="462">
        <f>Software!K2</f>
        <v>0</v>
      </c>
      <c r="D43" s="462">
        <f>COUNTIF(Software!B:B,"Critical")</f>
        <v>0</v>
      </c>
      <c r="E43" s="462">
        <f>Software!H7</f>
        <v>0</v>
      </c>
      <c r="F43" s="462">
        <f>Software!H8</f>
        <v>0</v>
      </c>
      <c r="G43" s="462">
        <f>Software!H9</f>
        <v>0</v>
      </c>
      <c r="H43" s="462">
        <f>Software!H10</f>
        <v>0</v>
      </c>
      <c r="I43" s="463">
        <f t="shared" si="6"/>
        <v>0</v>
      </c>
    </row>
    <row r="44" spans="1:10" x14ac:dyDescent="0.25">
      <c r="A44" s="468">
        <v>5</v>
      </c>
      <c r="B44" s="459" t="str">
        <f>Backup!A2</f>
        <v>BACKUP</v>
      </c>
      <c r="C44" s="458">
        <f>Backup!K2</f>
        <v>0</v>
      </c>
      <c r="D44" s="458">
        <f>COUNTIF(Backup!B:B,"Critical")</f>
        <v>3</v>
      </c>
      <c r="E44" s="458">
        <f>Backup!H7</f>
        <v>3</v>
      </c>
      <c r="F44" s="458">
        <f>Backup!H8</f>
        <v>0</v>
      </c>
      <c r="G44" s="458">
        <f>Backup!H9</f>
        <v>0</v>
      </c>
      <c r="H44" s="458">
        <f>Backup!H10</f>
        <v>0</v>
      </c>
      <c r="I44" s="25">
        <f t="shared" si="6"/>
        <v>3</v>
      </c>
    </row>
    <row r="45" spans="1:10" s="465" customFormat="1" x14ac:dyDescent="0.25">
      <c r="A45" s="469">
        <v>6</v>
      </c>
      <c r="B45" s="466" t="str">
        <f>'Client Devices'!A2</f>
        <v>CLIENT DEVICES</v>
      </c>
      <c r="C45" s="462">
        <f>'Client Devices'!K2</f>
        <v>0</v>
      </c>
      <c r="D45" s="462">
        <f>COUNTIF('Client Devices'!B:B,"Critical")</f>
        <v>0</v>
      </c>
      <c r="E45" s="462">
        <f>'Client Devices'!H7</f>
        <v>0</v>
      </c>
      <c r="F45" s="462">
        <f>'Client Devices'!H8</f>
        <v>0</v>
      </c>
      <c r="G45" s="462">
        <f>'Client Devices'!H9</f>
        <v>0</v>
      </c>
      <c r="H45" s="462">
        <f>'Client Devices'!H10</f>
        <v>0</v>
      </c>
      <c r="I45" s="463">
        <f t="shared" si="6"/>
        <v>0</v>
      </c>
    </row>
    <row r="46" spans="1:10" x14ac:dyDescent="0.25">
      <c r="A46" s="468">
        <v>7</v>
      </c>
      <c r="B46" s="459" t="str">
        <f>'Hardware Services'!A2</f>
        <v>HARDWARE SERVICES</v>
      </c>
      <c r="C46" s="458">
        <f>'Hardware Services'!K2</f>
        <v>0</v>
      </c>
      <c r="D46" s="458">
        <f>COUNTIF('Hardware Services'!B:B,"Critical")</f>
        <v>0</v>
      </c>
      <c r="E46" s="458">
        <f>'Hardware Services'!H7</f>
        <v>0</v>
      </c>
      <c r="F46" s="458">
        <f>'Hardware Services'!H8</f>
        <v>0</v>
      </c>
      <c r="G46" s="458">
        <f>'Hardware Services'!H9</f>
        <v>0</v>
      </c>
      <c r="H46" s="458">
        <f>'Hardware Services'!H10</f>
        <v>0</v>
      </c>
      <c r="I46" s="25">
        <f t="shared" si="6"/>
        <v>0</v>
      </c>
    </row>
    <row r="47" spans="1:10" s="465" customFormat="1" x14ac:dyDescent="0.25">
      <c r="A47" s="469">
        <v>8</v>
      </c>
      <c r="B47" s="466" t="str">
        <f>Security!A2</f>
        <v>SECURITY</v>
      </c>
      <c r="C47" s="462">
        <f>Security!K2</f>
        <v>0</v>
      </c>
      <c r="D47" s="462">
        <f>COUNTIF(Security!B:B,"Critical")</f>
        <v>8</v>
      </c>
      <c r="E47" s="462">
        <f>Security!H7</f>
        <v>8</v>
      </c>
      <c r="F47" s="462">
        <f>Security!H8</f>
        <v>0</v>
      </c>
      <c r="G47" s="462">
        <f>Security!H9</f>
        <v>0</v>
      </c>
      <c r="H47" s="462">
        <f>Security!H10</f>
        <v>0</v>
      </c>
      <c r="I47" s="463">
        <f t="shared" si="6"/>
        <v>8</v>
      </c>
    </row>
    <row r="48" spans="1:10" x14ac:dyDescent="0.25">
      <c r="A48" s="468">
        <v>9</v>
      </c>
      <c r="B48" s="459" t="str">
        <f>'Directory Services'!A2</f>
        <v>DIRECTORY SERVICES</v>
      </c>
      <c r="C48" s="458">
        <f>'Directory Services'!K2</f>
        <v>0</v>
      </c>
      <c r="D48" s="458">
        <f>COUNTIF('Directory Services'!B:B,"Critical")</f>
        <v>2</v>
      </c>
      <c r="E48" s="458">
        <f>'Directory Services'!H7</f>
        <v>2</v>
      </c>
      <c r="F48" s="458">
        <f>'Directory Services'!H8</f>
        <v>0</v>
      </c>
      <c r="G48" s="458">
        <f>'Directory Services'!H9</f>
        <v>0</v>
      </c>
      <c r="H48" s="458">
        <f>'Directory Services'!H10</f>
        <v>0</v>
      </c>
      <c r="I48" s="25">
        <f t="shared" si="6"/>
        <v>2</v>
      </c>
    </row>
    <row r="49" spans="1:10" s="465" customFormat="1" x14ac:dyDescent="0.25">
      <c r="A49" s="469">
        <v>10</v>
      </c>
      <c r="B49" s="466" t="str">
        <f>Auditing!A2</f>
        <v>AUDITING</v>
      </c>
      <c r="C49" s="462">
        <f>Auditing!K2</f>
        <v>0</v>
      </c>
      <c r="D49" s="462">
        <f>COUNTIF(Auditing!B:B,"Critical")</f>
        <v>0</v>
      </c>
      <c r="E49" s="462">
        <f>Auditing!H7</f>
        <v>0</v>
      </c>
      <c r="F49" s="462">
        <f>Auditing!H8</f>
        <v>0</v>
      </c>
      <c r="G49" s="462">
        <f>Auditing!H9</f>
        <v>0</v>
      </c>
      <c r="H49" s="462">
        <f>Auditing!H10</f>
        <v>0</v>
      </c>
      <c r="I49" s="463">
        <f t="shared" si="6"/>
        <v>0</v>
      </c>
      <c r="J49" s="471">
        <f>SUM(I40:I49)</f>
        <v>40</v>
      </c>
    </row>
    <row r="51" spans="1:10" ht="41.4" x14ac:dyDescent="0.25">
      <c r="A51" s="13" t="s">
        <v>4</v>
      </c>
      <c r="B51" s="13" t="s">
        <v>5</v>
      </c>
      <c r="C51" s="13" t="s">
        <v>14</v>
      </c>
      <c r="D51" s="14" t="s">
        <v>25</v>
      </c>
      <c r="E51" s="14" t="s">
        <v>26</v>
      </c>
      <c r="F51" s="14" t="s">
        <v>27</v>
      </c>
      <c r="G51" s="14" t="s">
        <v>28</v>
      </c>
      <c r="H51" s="14" t="s">
        <v>29</v>
      </c>
    </row>
    <row r="52" spans="1:10" x14ac:dyDescent="0.25">
      <c r="A52" s="17" t="s">
        <v>19</v>
      </c>
      <c r="B52" s="24"/>
      <c r="C52" s="17">
        <f t="shared" ref="C52:H52" si="7">SUM(C53:C62)</f>
        <v>0</v>
      </c>
      <c r="D52" s="17">
        <f t="shared" si="7"/>
        <v>396</v>
      </c>
      <c r="E52" s="17">
        <f t="shared" si="7"/>
        <v>396</v>
      </c>
      <c r="F52" s="17">
        <f t="shared" si="7"/>
        <v>0</v>
      </c>
      <c r="G52" s="17">
        <f t="shared" si="7"/>
        <v>0</v>
      </c>
      <c r="H52" s="17">
        <f t="shared" si="7"/>
        <v>0</v>
      </c>
      <c r="I52" s="455">
        <f t="shared" ref="I52:I62" si="8">SUM(E52:H52)</f>
        <v>396</v>
      </c>
    </row>
    <row r="53" spans="1:10" x14ac:dyDescent="0.25">
      <c r="A53" s="468">
        <v>1</v>
      </c>
      <c r="B53" s="457" t="str">
        <f>General!A2</f>
        <v>GENERAL</v>
      </c>
      <c r="C53" s="458">
        <f>General!K2</f>
        <v>0</v>
      </c>
      <c r="D53" s="458">
        <f>COUNTIF(General!B:B,"Important")</f>
        <v>57</v>
      </c>
      <c r="E53" s="458">
        <f>General!H11</f>
        <v>57</v>
      </c>
      <c r="F53" s="458">
        <f>General!H12</f>
        <v>0</v>
      </c>
      <c r="G53" s="458">
        <f>General!H13</f>
        <v>0</v>
      </c>
      <c r="H53" s="458">
        <f>General!H14</f>
        <v>0</v>
      </c>
      <c r="I53" s="25">
        <f t="shared" si="8"/>
        <v>57</v>
      </c>
    </row>
    <row r="54" spans="1:10" s="465" customFormat="1" x14ac:dyDescent="0.25">
      <c r="A54" s="469">
        <v>2</v>
      </c>
      <c r="B54" s="461" t="str">
        <f>Cloud!A2</f>
        <v>CLOUD</v>
      </c>
      <c r="C54" s="462">
        <f>Cloud!K2</f>
        <v>0</v>
      </c>
      <c r="D54" s="462">
        <f>COUNTIF(Cloud!B:B,"Important")</f>
        <v>58</v>
      </c>
      <c r="E54" s="462">
        <f>Cloud!H11</f>
        <v>58</v>
      </c>
      <c r="F54" s="462">
        <f>Cloud!H12</f>
        <v>0</v>
      </c>
      <c r="G54" s="462">
        <f>Cloud!H13</f>
        <v>0</v>
      </c>
      <c r="H54" s="462">
        <f>Cloud!H14</f>
        <v>0</v>
      </c>
      <c r="I54" s="463">
        <f t="shared" si="8"/>
        <v>58</v>
      </c>
    </row>
    <row r="55" spans="1:10" x14ac:dyDescent="0.25">
      <c r="A55" s="468">
        <v>3</v>
      </c>
      <c r="B55" s="459" t="str">
        <f>Premise!A2</f>
        <v>PREMISE</v>
      </c>
      <c r="C55" s="458">
        <f>Premise!K2</f>
        <v>0</v>
      </c>
      <c r="D55" s="458">
        <f>COUNTIF(Premise!B:B,"Important")</f>
        <v>18</v>
      </c>
      <c r="E55" s="458">
        <f>Premise!H11</f>
        <v>18</v>
      </c>
      <c r="F55" s="458">
        <f>Premise!H12</f>
        <v>0</v>
      </c>
      <c r="G55" s="458">
        <f>Premise!H13</f>
        <v>0</v>
      </c>
      <c r="H55" s="458">
        <f>Premise!H14</f>
        <v>0</v>
      </c>
      <c r="I55" s="25">
        <f t="shared" si="8"/>
        <v>18</v>
      </c>
    </row>
    <row r="56" spans="1:10" s="465" customFormat="1" x14ac:dyDescent="0.25">
      <c r="A56" s="469">
        <v>4</v>
      </c>
      <c r="B56" s="466" t="str">
        <f>Software!A2</f>
        <v>SOFTWARE</v>
      </c>
      <c r="C56" s="462">
        <f>Software!K2</f>
        <v>0</v>
      </c>
      <c r="D56" s="462">
        <f>COUNTIF(Software!B:B,"Important")</f>
        <v>20</v>
      </c>
      <c r="E56" s="462">
        <f>Software!H11</f>
        <v>20</v>
      </c>
      <c r="F56" s="462">
        <f>Software!H12</f>
        <v>0</v>
      </c>
      <c r="G56" s="462">
        <f>Software!H13</f>
        <v>0</v>
      </c>
      <c r="H56" s="462">
        <f>Software!H14</f>
        <v>0</v>
      </c>
      <c r="I56" s="463">
        <f t="shared" si="8"/>
        <v>20</v>
      </c>
    </row>
    <row r="57" spans="1:10" x14ac:dyDescent="0.25">
      <c r="A57" s="468">
        <v>5</v>
      </c>
      <c r="B57" s="459" t="str">
        <f>Backup!A2</f>
        <v>BACKUP</v>
      </c>
      <c r="C57" s="458">
        <f>Backup!K2</f>
        <v>0</v>
      </c>
      <c r="D57" s="458">
        <f>COUNTIF(Backup!B:B,"Important")</f>
        <v>9</v>
      </c>
      <c r="E57" s="458">
        <f>Backup!H11</f>
        <v>9</v>
      </c>
      <c r="F57" s="458">
        <f>Backup!H12</f>
        <v>0</v>
      </c>
      <c r="G57" s="458">
        <f>Backup!H13</f>
        <v>0</v>
      </c>
      <c r="H57" s="458">
        <f>Backup!H14</f>
        <v>0</v>
      </c>
      <c r="I57" s="25">
        <f t="shared" si="8"/>
        <v>9</v>
      </c>
    </row>
    <row r="58" spans="1:10" s="465" customFormat="1" x14ac:dyDescent="0.25">
      <c r="A58" s="469">
        <v>6</v>
      </c>
      <c r="B58" s="466" t="str">
        <f>'Client Devices'!A2</f>
        <v>CLIENT DEVICES</v>
      </c>
      <c r="C58" s="462">
        <f>'Client Devices'!K2</f>
        <v>0</v>
      </c>
      <c r="D58" s="462">
        <f>COUNTIF('Client Devices'!B:B,"Important")</f>
        <v>24</v>
      </c>
      <c r="E58" s="462">
        <f>'Client Devices'!H11</f>
        <v>24</v>
      </c>
      <c r="F58" s="462">
        <f>'Client Devices'!H12</f>
        <v>0</v>
      </c>
      <c r="G58" s="462">
        <f>'Client Devices'!H13</f>
        <v>0</v>
      </c>
      <c r="H58" s="462">
        <f>'Client Devices'!H14</f>
        <v>0</v>
      </c>
      <c r="I58" s="463">
        <f t="shared" si="8"/>
        <v>24</v>
      </c>
    </row>
    <row r="59" spans="1:10" x14ac:dyDescent="0.25">
      <c r="A59" s="468">
        <v>7</v>
      </c>
      <c r="B59" s="459" t="str">
        <f>'Hardware Services'!A2</f>
        <v>HARDWARE SERVICES</v>
      </c>
      <c r="C59" s="458">
        <f>'Hardware Services'!K2</f>
        <v>0</v>
      </c>
      <c r="D59" s="458">
        <f>COUNTIF('Hardware Services'!B:B,"Important")</f>
        <v>21</v>
      </c>
      <c r="E59" s="458">
        <f>'Hardware Services'!H11</f>
        <v>21</v>
      </c>
      <c r="F59" s="458">
        <f>'Hardware Services'!H12</f>
        <v>0</v>
      </c>
      <c r="G59" s="458">
        <f>'Hardware Services'!H13</f>
        <v>0</v>
      </c>
      <c r="H59" s="458">
        <f>'Hardware Services'!H14</f>
        <v>0</v>
      </c>
      <c r="I59" s="25">
        <f t="shared" si="8"/>
        <v>21</v>
      </c>
    </row>
    <row r="60" spans="1:10" s="465" customFormat="1" x14ac:dyDescent="0.25">
      <c r="A60" s="469">
        <v>8</v>
      </c>
      <c r="B60" s="466" t="str">
        <f>Security!A2</f>
        <v>SECURITY</v>
      </c>
      <c r="C60" s="462">
        <f>Security!K2</f>
        <v>0</v>
      </c>
      <c r="D60" s="462">
        <f>COUNTIF(Security!B:B,"Important")</f>
        <v>91</v>
      </c>
      <c r="E60" s="462">
        <f>Security!H11</f>
        <v>91</v>
      </c>
      <c r="F60" s="462">
        <f>Security!H12</f>
        <v>0</v>
      </c>
      <c r="G60" s="462">
        <f>Security!H13</f>
        <v>0</v>
      </c>
      <c r="H60" s="462">
        <f>Security!H14</f>
        <v>0</v>
      </c>
      <c r="I60" s="463">
        <f t="shared" si="8"/>
        <v>91</v>
      </c>
    </row>
    <row r="61" spans="1:10" x14ac:dyDescent="0.25">
      <c r="A61" s="468">
        <v>9</v>
      </c>
      <c r="B61" s="459" t="str">
        <f>'Directory Services'!A2</f>
        <v>DIRECTORY SERVICES</v>
      </c>
      <c r="C61" s="458">
        <f>'Directory Services'!K2</f>
        <v>0</v>
      </c>
      <c r="D61" s="458">
        <f>COUNTIF('Directory Services'!B:B,"Important")</f>
        <v>41</v>
      </c>
      <c r="E61" s="458">
        <f>'Directory Services'!H11</f>
        <v>41</v>
      </c>
      <c r="F61" s="458">
        <f>'Directory Services'!H12</f>
        <v>0</v>
      </c>
      <c r="G61" s="458">
        <f>'Directory Services'!H12</f>
        <v>0</v>
      </c>
      <c r="H61" s="458">
        <f>'Directory Services'!H13</f>
        <v>0</v>
      </c>
      <c r="I61" s="25">
        <f t="shared" si="8"/>
        <v>41</v>
      </c>
    </row>
    <row r="62" spans="1:10" s="465" customFormat="1" x14ac:dyDescent="0.25">
      <c r="A62" s="469">
        <v>10</v>
      </c>
      <c r="B62" s="466" t="str">
        <f>Auditing!A2</f>
        <v>AUDITING</v>
      </c>
      <c r="C62" s="462">
        <f>Auditing!K2</f>
        <v>0</v>
      </c>
      <c r="D62" s="462">
        <f>COUNTIF(Auditing!B:B,"Important")</f>
        <v>57</v>
      </c>
      <c r="E62" s="462">
        <f>Auditing!H11</f>
        <v>57</v>
      </c>
      <c r="F62" s="462">
        <f>Auditing!H12</f>
        <v>0</v>
      </c>
      <c r="G62" s="462">
        <f>Auditing!H13</f>
        <v>0</v>
      </c>
      <c r="H62" s="462">
        <f>Auditing!H14</f>
        <v>0</v>
      </c>
      <c r="I62" s="463">
        <f t="shared" si="8"/>
        <v>57</v>
      </c>
      <c r="J62" s="471">
        <f>SUM(I53:I62)</f>
        <v>396</v>
      </c>
    </row>
    <row r="64" spans="1:10" ht="41.4" x14ac:dyDescent="0.25">
      <c r="A64" s="13" t="s">
        <v>4</v>
      </c>
      <c r="B64" s="13" t="s">
        <v>5</v>
      </c>
      <c r="C64" s="13" t="s">
        <v>14</v>
      </c>
      <c r="D64" s="14" t="s">
        <v>30</v>
      </c>
      <c r="E64" s="14" t="s">
        <v>31</v>
      </c>
      <c r="F64" s="14" t="s">
        <v>32</v>
      </c>
      <c r="G64" s="14" t="s">
        <v>33</v>
      </c>
      <c r="H64" s="14" t="s">
        <v>34</v>
      </c>
    </row>
    <row r="65" spans="1:10" x14ac:dyDescent="0.25">
      <c r="A65" s="17" t="s">
        <v>19</v>
      </c>
      <c r="B65" s="24"/>
      <c r="C65" s="17">
        <f t="shared" ref="C65:H65" si="9">SUM(C66:C75)</f>
        <v>0</v>
      </c>
      <c r="D65" s="17">
        <f t="shared" si="9"/>
        <v>4</v>
      </c>
      <c r="E65" s="17">
        <f t="shared" si="9"/>
        <v>4</v>
      </c>
      <c r="F65" s="17">
        <f t="shared" si="9"/>
        <v>0</v>
      </c>
      <c r="G65" s="17">
        <f t="shared" si="9"/>
        <v>0</v>
      </c>
      <c r="H65" s="17">
        <f t="shared" si="9"/>
        <v>0</v>
      </c>
      <c r="I65" s="455">
        <f t="shared" ref="I65:I75" si="10">SUM(E65:H65)</f>
        <v>4</v>
      </c>
    </row>
    <row r="66" spans="1:10" x14ac:dyDescent="0.25">
      <c r="A66" s="468">
        <v>1</v>
      </c>
      <c r="B66" s="457" t="str">
        <f>General!A2</f>
        <v>GENERAL</v>
      </c>
      <c r="C66" s="458">
        <f>General!K2</f>
        <v>0</v>
      </c>
      <c r="D66" s="458">
        <f>COUNTIF(General!B:B,"Informational")</f>
        <v>3</v>
      </c>
      <c r="E66" s="458">
        <f>General!H15</f>
        <v>3</v>
      </c>
      <c r="F66" s="458">
        <f>General!H16</f>
        <v>0</v>
      </c>
      <c r="G66" s="458">
        <f>General!H17</f>
        <v>0</v>
      </c>
      <c r="H66" s="458">
        <f>General!H18</f>
        <v>0</v>
      </c>
      <c r="I66" s="25">
        <f t="shared" si="10"/>
        <v>3</v>
      </c>
    </row>
    <row r="67" spans="1:10" s="465" customFormat="1" x14ac:dyDescent="0.25">
      <c r="A67" s="469">
        <v>2</v>
      </c>
      <c r="B67" s="461" t="str">
        <f>Cloud!A2</f>
        <v>CLOUD</v>
      </c>
      <c r="C67" s="462">
        <f>Cloud!K2</f>
        <v>0</v>
      </c>
      <c r="D67" s="462">
        <f>COUNTIF(Cloud!B:B,"Informational")</f>
        <v>0</v>
      </c>
      <c r="E67" s="462">
        <f>Cloud!H15</f>
        <v>0</v>
      </c>
      <c r="F67" s="462">
        <f>Cloud!H16</f>
        <v>0</v>
      </c>
      <c r="G67" s="462">
        <f>Cloud!H17</f>
        <v>0</v>
      </c>
      <c r="H67" s="462">
        <f>General!H18</f>
        <v>0</v>
      </c>
      <c r="I67" s="463">
        <f t="shared" si="10"/>
        <v>0</v>
      </c>
    </row>
    <row r="68" spans="1:10" x14ac:dyDescent="0.25">
      <c r="A68" s="468">
        <v>3</v>
      </c>
      <c r="B68" s="459" t="str">
        <f>Premise!A2</f>
        <v>PREMISE</v>
      </c>
      <c r="C68" s="458">
        <f>Premise!K2</f>
        <v>0</v>
      </c>
      <c r="D68" s="458">
        <f>COUNTIF(Premise!B:B,"Informational")</f>
        <v>0</v>
      </c>
      <c r="E68" s="458">
        <f>Premise!H15</f>
        <v>0</v>
      </c>
      <c r="F68" s="458">
        <f>Premise!H16</f>
        <v>0</v>
      </c>
      <c r="G68" s="458">
        <f>Premise!H17</f>
        <v>0</v>
      </c>
      <c r="H68" s="458">
        <f>Premise!H18</f>
        <v>0</v>
      </c>
      <c r="I68" s="25">
        <f t="shared" si="10"/>
        <v>0</v>
      </c>
    </row>
    <row r="69" spans="1:10" s="465" customFormat="1" x14ac:dyDescent="0.25">
      <c r="A69" s="469">
        <v>4</v>
      </c>
      <c r="B69" s="466" t="str">
        <f>Software!A2</f>
        <v>SOFTWARE</v>
      </c>
      <c r="C69" s="462">
        <f>Software!K2</f>
        <v>0</v>
      </c>
      <c r="D69" s="462">
        <f>COUNTIF(Software!B:B,"Informational")</f>
        <v>0</v>
      </c>
      <c r="E69" s="462">
        <f>Software!H15</f>
        <v>0</v>
      </c>
      <c r="F69" s="462">
        <f>Software!H16</f>
        <v>0</v>
      </c>
      <c r="G69" s="462">
        <f>Software!H17</f>
        <v>0</v>
      </c>
      <c r="H69" s="462">
        <f>Software!H18</f>
        <v>0</v>
      </c>
      <c r="I69" s="463">
        <f t="shared" si="10"/>
        <v>0</v>
      </c>
    </row>
    <row r="70" spans="1:10" x14ac:dyDescent="0.25">
      <c r="A70" s="468">
        <v>5</v>
      </c>
      <c r="B70" s="459" t="str">
        <f>Backup!A2</f>
        <v>BACKUP</v>
      </c>
      <c r="C70" s="458">
        <f>Backup!K2</f>
        <v>0</v>
      </c>
      <c r="D70" s="458">
        <f>COUNTIF(Backup!B:B,"Informational")</f>
        <v>0</v>
      </c>
      <c r="E70" s="458">
        <f>Backup!H15</f>
        <v>0</v>
      </c>
      <c r="F70" s="458">
        <f>Backup!H16</f>
        <v>0</v>
      </c>
      <c r="G70" s="458">
        <f>Backup!H17</f>
        <v>0</v>
      </c>
      <c r="H70" s="458">
        <f>Backup!H18</f>
        <v>0</v>
      </c>
      <c r="I70" s="25">
        <f t="shared" si="10"/>
        <v>0</v>
      </c>
    </row>
    <row r="71" spans="1:10" s="465" customFormat="1" x14ac:dyDescent="0.25">
      <c r="A71" s="469">
        <v>6</v>
      </c>
      <c r="B71" s="466" t="str">
        <f>'Client Devices'!A2</f>
        <v>CLIENT DEVICES</v>
      </c>
      <c r="C71" s="462">
        <f>'Client Devices'!K2</f>
        <v>0</v>
      </c>
      <c r="D71" s="462">
        <f>COUNTIF('Client Devices'!B:B,"Informational")</f>
        <v>1</v>
      </c>
      <c r="E71" s="462">
        <f>'Client Devices'!H15</f>
        <v>1</v>
      </c>
      <c r="F71" s="462">
        <f>'Client Devices'!H16</f>
        <v>0</v>
      </c>
      <c r="G71" s="462">
        <f>'Client Devices'!H17</f>
        <v>0</v>
      </c>
      <c r="H71" s="462">
        <f>'Client Devices'!H18</f>
        <v>0</v>
      </c>
      <c r="I71" s="463">
        <f t="shared" si="10"/>
        <v>1</v>
      </c>
    </row>
    <row r="72" spans="1:10" x14ac:dyDescent="0.25">
      <c r="A72" s="468">
        <v>7</v>
      </c>
      <c r="B72" s="459" t="str">
        <f>'Hardware Services'!A2</f>
        <v>HARDWARE SERVICES</v>
      </c>
      <c r="C72" s="458">
        <f>'Hardware Services'!K2</f>
        <v>0</v>
      </c>
      <c r="D72" s="458">
        <f>COUNTIF('Hardware Services'!B:B,"Informational")</f>
        <v>0</v>
      </c>
      <c r="E72" s="458">
        <f>'Hardware Services'!H15</f>
        <v>0</v>
      </c>
      <c r="F72" s="458">
        <f>'Hardware Services'!H16</f>
        <v>0</v>
      </c>
      <c r="G72" s="458">
        <f>'Hardware Services'!H17</f>
        <v>0</v>
      </c>
      <c r="H72" s="458">
        <f>'Hardware Services'!H18</f>
        <v>0</v>
      </c>
      <c r="I72" s="25">
        <f t="shared" si="10"/>
        <v>0</v>
      </c>
    </row>
    <row r="73" spans="1:10" s="465" customFormat="1" x14ac:dyDescent="0.25">
      <c r="A73" s="469">
        <v>8</v>
      </c>
      <c r="B73" s="466" t="str">
        <f>Security!A2</f>
        <v>SECURITY</v>
      </c>
      <c r="C73" s="462">
        <f>Security!K2</f>
        <v>0</v>
      </c>
      <c r="D73" s="462">
        <f>COUNTIF(Security!B:B,"Informational")</f>
        <v>0</v>
      </c>
      <c r="E73" s="462">
        <f>Security!H15</f>
        <v>0</v>
      </c>
      <c r="F73" s="462">
        <f>Security!H16</f>
        <v>0</v>
      </c>
      <c r="G73" s="462">
        <f>Security!H17</f>
        <v>0</v>
      </c>
      <c r="H73" s="462">
        <f>Security!H18</f>
        <v>0</v>
      </c>
      <c r="I73" s="463">
        <f t="shared" si="10"/>
        <v>0</v>
      </c>
    </row>
    <row r="74" spans="1:10" x14ac:dyDescent="0.25">
      <c r="A74" s="468">
        <v>9</v>
      </c>
      <c r="B74" s="459" t="str">
        <f>'Directory Services'!A2</f>
        <v>DIRECTORY SERVICES</v>
      </c>
      <c r="C74" s="458">
        <f>'Directory Services'!K2</f>
        <v>0</v>
      </c>
      <c r="D74" s="458">
        <f>COUNTIF('Directory Services'!B:B,"Informational")</f>
        <v>0</v>
      </c>
      <c r="E74" s="458">
        <f>'Directory Services'!H15</f>
        <v>0</v>
      </c>
      <c r="F74" s="458">
        <f>'Directory Services'!H16</f>
        <v>0</v>
      </c>
      <c r="G74" s="458">
        <f>'Directory Services'!H17</f>
        <v>0</v>
      </c>
      <c r="H74" s="458">
        <f>'Directory Services'!H18</f>
        <v>0</v>
      </c>
      <c r="I74" s="25">
        <f t="shared" si="10"/>
        <v>0</v>
      </c>
    </row>
    <row r="75" spans="1:10" s="465" customFormat="1" x14ac:dyDescent="0.25">
      <c r="A75" s="469">
        <v>10</v>
      </c>
      <c r="B75" s="466" t="str">
        <f>Auditing!A2</f>
        <v>AUDITING</v>
      </c>
      <c r="C75" s="462">
        <f>Auditing!K2</f>
        <v>0</v>
      </c>
      <c r="D75" s="462">
        <f>COUNTIF(Auditing!B:B,"Informational")</f>
        <v>0</v>
      </c>
      <c r="E75" s="462">
        <f>Auditing!H15</f>
        <v>0</v>
      </c>
      <c r="F75" s="462">
        <f>Auditing!H16</f>
        <v>0</v>
      </c>
      <c r="G75" s="462">
        <f>Auditing!H17</f>
        <v>0</v>
      </c>
      <c r="H75" s="462">
        <f>Auditing!H18</f>
        <v>0</v>
      </c>
      <c r="I75" s="463">
        <f t="shared" si="10"/>
        <v>0</v>
      </c>
      <c r="J75" s="471">
        <f>SUM(I66:I75)</f>
        <v>4</v>
      </c>
    </row>
  </sheetData>
  <mergeCells count="5">
    <mergeCell ref="A1:H1"/>
    <mergeCell ref="A2:C2"/>
    <mergeCell ref="D2:H2"/>
    <mergeCell ref="A4:C4"/>
    <mergeCell ref="D4:H4"/>
  </mergeCells>
  <pageMargins left="0.25" right="0.25" top="0.75" bottom="0.75" header="0.3" footer="0.3"/>
  <pageSetup scale="78" orientation="landscape" horizontalDpi="300" verticalDpi="300"/>
  <headerFooter>
    <oddHeader>&amp;C&amp;"Arial,Bold"City of Winchester, VA
Infrastructure Functional Requirements&amp;R&amp;"Arial,Bold"&amp;A</oddHeader>
    <oddFooter>&amp;L&amp;"Arial,Bold"&amp;10Federal Engineering, June 2024 ©&amp;R&amp;"Arial,Bold"&amp;10&amp;P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Q108"/>
  <sheetViews>
    <sheetView zoomScaleNormal="100" zoomScalePageLayoutView="90" workbookViewId="0">
      <selection activeCell="D5" sqref="D5"/>
    </sheetView>
  </sheetViews>
  <sheetFormatPr defaultColWidth="9" defaultRowHeight="15.6" x14ac:dyDescent="0.3"/>
  <cols>
    <col min="1" max="1" width="10.59765625" style="203" customWidth="1"/>
    <col min="2" max="2" width="14.59765625" style="204" customWidth="1"/>
    <col min="3" max="3" width="65.59765625" style="112" customWidth="1"/>
    <col min="4" max="4" width="65.59765625" style="113" customWidth="1"/>
    <col min="5" max="5" width="10.59765625" style="113" hidden="1" customWidth="1"/>
    <col min="6" max="6" width="6.59765625" style="113" hidden="1" customWidth="1"/>
    <col min="7" max="7" width="30.59765625" style="113" customWidth="1"/>
    <col min="8" max="11" width="8.59765625" style="131" hidden="1" customWidth="1"/>
    <col min="12" max="12" width="0" style="113" hidden="1" customWidth="1"/>
    <col min="13" max="16384" width="9" style="113"/>
  </cols>
  <sheetData>
    <row r="1" spans="1:17" s="114" customFormat="1" ht="105" customHeight="1" thickBot="1" x14ac:dyDescent="0.3">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17" x14ac:dyDescent="0.3">
      <c r="A2" s="205" t="s">
        <v>470</v>
      </c>
      <c r="B2" s="206"/>
      <c r="C2" s="125"/>
      <c r="D2" s="126"/>
      <c r="E2" s="128"/>
      <c r="F2" s="128"/>
      <c r="G2" s="423"/>
      <c r="H2" s="131">
        <f>COUNTA(B3:B19)</f>
        <v>12</v>
      </c>
      <c r="I2" s="207"/>
      <c r="J2" s="207"/>
      <c r="K2" s="208">
        <f>SUM(K3:K19)</f>
        <v>0</v>
      </c>
    </row>
    <row r="3" spans="1:17" ht="51.75" customHeight="1" x14ac:dyDescent="0.3">
      <c r="A3" s="209"/>
      <c r="B3" s="210"/>
      <c r="C3" s="431" t="s">
        <v>471</v>
      </c>
      <c r="D3" s="420"/>
      <c r="E3" s="286"/>
      <c r="F3" s="286"/>
      <c r="G3" s="421"/>
      <c r="H3" s="131">
        <f>COUNTIF(G:G,"=Select from Drop Down List")</f>
        <v>12</v>
      </c>
    </row>
    <row r="4" spans="1:17" x14ac:dyDescent="0.3">
      <c r="A4" s="94"/>
      <c r="B4" s="71"/>
      <c r="C4" s="72" t="s">
        <v>472</v>
      </c>
      <c r="D4" s="287"/>
      <c r="E4" s="219"/>
      <c r="F4" s="219"/>
      <c r="G4" s="423"/>
      <c r="H4" s="131">
        <f>COUNTIF(G:G,"=Function Available")</f>
        <v>0</v>
      </c>
    </row>
    <row r="5" spans="1:17" ht="30" customHeight="1" x14ac:dyDescent="0.3">
      <c r="A5" s="266" t="str">
        <f>IF(L5=1,"BU-"&amp;TEXT(COUNTIF($L$5:L5, "1"), "0"), "")</f>
        <v>BU-1</v>
      </c>
      <c r="B5" s="56" t="s">
        <v>10</v>
      </c>
      <c r="C5" s="106" t="s">
        <v>473</v>
      </c>
      <c r="D5" s="211"/>
      <c r="E5" s="221"/>
      <c r="F5" s="221"/>
      <c r="G5" s="155" t="s">
        <v>67</v>
      </c>
      <c r="H5" s="131">
        <f>COUNTIF(F:G,"=Function Not Available")</f>
        <v>0</v>
      </c>
      <c r="I5" s="131">
        <f>IF(NOT(ISBLANK($B5)),VLOOKUP($B5,specdata,2,FALSE()),"")</f>
        <v>1</v>
      </c>
      <c r="J5" s="131">
        <f>VLOOKUP(G5,AvailabilityData,2,FALSE())</f>
        <v>0</v>
      </c>
      <c r="K5" s="131">
        <f>I5*J5</f>
        <v>0</v>
      </c>
      <c r="L5" s="113">
        <v>1</v>
      </c>
      <c r="O5" s="477"/>
      <c r="P5" s="477"/>
      <c r="Q5" s="477"/>
    </row>
    <row r="6" spans="1:17" ht="30" customHeight="1" x14ac:dyDescent="0.3">
      <c r="A6" s="266" t="str">
        <f>IF(L6=1,"BU-"&amp;TEXT(COUNTIF($L$5:L6, "1"), "0"), "")</f>
        <v>BU-2</v>
      </c>
      <c r="B6" s="56" t="s">
        <v>10</v>
      </c>
      <c r="C6" s="106" t="s">
        <v>474</v>
      </c>
      <c r="D6" s="225"/>
      <c r="E6" s="221"/>
      <c r="F6" s="221"/>
      <c r="G6" s="155" t="s">
        <v>67</v>
      </c>
      <c r="H6" s="131">
        <f>COUNTIF(G:G,"=Exception")</f>
        <v>0</v>
      </c>
      <c r="I6" s="131">
        <f>IF(NOT(ISBLANK($B6)),VLOOKUP($B6,specdata,2,FALSE()),"")</f>
        <v>1</v>
      </c>
      <c r="J6" s="131">
        <f>VLOOKUP(G6,AvailabilityData,2,FALSE())</f>
        <v>0</v>
      </c>
      <c r="K6" s="131">
        <f>I6*J6</f>
        <v>0</v>
      </c>
      <c r="L6" s="113">
        <v>1</v>
      </c>
      <c r="O6" s="477"/>
      <c r="P6" s="477"/>
      <c r="Q6" s="477"/>
    </row>
    <row r="7" spans="1:17" x14ac:dyDescent="0.3">
      <c r="A7" s="288"/>
      <c r="B7" s="289"/>
      <c r="C7" s="478" t="s">
        <v>475</v>
      </c>
      <c r="D7" s="478"/>
      <c r="E7" s="478"/>
      <c r="F7" s="478"/>
      <c r="G7" s="478"/>
      <c r="H7" s="152">
        <f>COUNTIFS(B:B,"=Critical",G:G,"=Select from Drop Down List")</f>
        <v>3</v>
      </c>
      <c r="O7" s="477"/>
      <c r="P7" s="477"/>
      <c r="Q7" s="477"/>
    </row>
    <row r="8" spans="1:17" x14ac:dyDescent="0.3">
      <c r="A8" s="290"/>
      <c r="B8" s="291"/>
      <c r="C8" s="292" t="s">
        <v>476</v>
      </c>
      <c r="D8" s="293"/>
      <c r="E8" s="294"/>
      <c r="F8" s="294"/>
      <c r="G8" s="423"/>
      <c r="H8" s="152">
        <f>COUNTIFS(B:B,"=Critical",G:G,"=Function Available")</f>
        <v>0</v>
      </c>
      <c r="O8" s="477"/>
      <c r="P8" s="477"/>
      <c r="Q8" s="477"/>
    </row>
    <row r="9" spans="1:17" ht="30" customHeight="1" x14ac:dyDescent="0.3">
      <c r="A9" s="266" t="str">
        <f>IF(L9=1,"BU-"&amp;TEXT(COUNTIF($L$5:L9, "1"), "0"), "")</f>
        <v>BU-3</v>
      </c>
      <c r="B9" s="56" t="s">
        <v>9</v>
      </c>
      <c r="C9" s="105" t="s">
        <v>477</v>
      </c>
      <c r="D9" s="295"/>
      <c r="E9" s="213"/>
      <c r="F9" s="213"/>
      <c r="G9" s="153" t="s">
        <v>67</v>
      </c>
      <c r="H9" s="152">
        <f>COUNTIFS(B:B,"=Critical",G:G,"=Function Not Available")</f>
        <v>0</v>
      </c>
      <c r="I9" s="131">
        <f>IF(NOT(ISBLANK($B9)),VLOOKUP($B9,specdata,2,FALSE()),"")</f>
        <v>5</v>
      </c>
      <c r="J9" s="131">
        <f>VLOOKUP(G9,AvailabilityData,2,FALSE())</f>
        <v>0</v>
      </c>
      <c r="K9" s="131">
        <f>I9*J9</f>
        <v>0</v>
      </c>
      <c r="L9" s="113">
        <v>1</v>
      </c>
    </row>
    <row r="10" spans="1:17" ht="30" customHeight="1" x14ac:dyDescent="0.3">
      <c r="A10" s="266" t="str">
        <f>IF(L10=1,"BU-"&amp;TEXT(COUNTIF($L$5:L10, "1"), "0"), "")</f>
        <v>BU-4</v>
      </c>
      <c r="B10" s="56" t="s">
        <v>9</v>
      </c>
      <c r="C10" s="106" t="s">
        <v>478</v>
      </c>
      <c r="D10" s="222"/>
      <c r="E10" s="221"/>
      <c r="F10" s="221"/>
      <c r="G10" s="155" t="s">
        <v>67</v>
      </c>
      <c r="H10" s="152">
        <f>COUNTIFS(B:B,"=Critical",G:G,"=Exception")</f>
        <v>0</v>
      </c>
      <c r="I10" s="131">
        <f>IF(NOT(ISBLANK($B10)),VLOOKUP($B10,specdata,2,FALSE()),"")</f>
        <v>5</v>
      </c>
      <c r="J10" s="131">
        <f>VLOOKUP(G10,AvailabilityData,2,FALSE())</f>
        <v>0</v>
      </c>
      <c r="K10" s="131">
        <f>I10*J10</f>
        <v>0</v>
      </c>
      <c r="L10" s="113">
        <v>1</v>
      </c>
    </row>
    <row r="11" spans="1:17" ht="30" customHeight="1" x14ac:dyDescent="0.3">
      <c r="A11" s="266" t="str">
        <f>IF(L11=1,"BU-"&amp;TEXT(COUNTIF($L$5:L11, "1"), "0"), "")</f>
        <v>BU-5</v>
      </c>
      <c r="B11" s="103" t="s">
        <v>9</v>
      </c>
      <c r="C11" s="104" t="s">
        <v>479</v>
      </c>
      <c r="D11" s="296"/>
      <c r="E11" s="215"/>
      <c r="F11" s="215"/>
      <c r="G11" s="155" t="s">
        <v>67</v>
      </c>
      <c r="H11" s="156">
        <f>COUNTIFS(B:B,"=Important",G:G,"=Select from Drop Down List")</f>
        <v>9</v>
      </c>
      <c r="I11" s="131">
        <f>IF(NOT(ISBLANK($B11)),VLOOKUP($B11,specdata,2,FALSE()),"")</f>
        <v>5</v>
      </c>
      <c r="J11" s="131">
        <f>VLOOKUP(G11,AvailabilityData,2,FALSE())</f>
        <v>0</v>
      </c>
      <c r="K11" s="131">
        <f>I11*J11</f>
        <v>0</v>
      </c>
      <c r="L11" s="113">
        <v>1</v>
      </c>
    </row>
    <row r="12" spans="1:17" x14ac:dyDescent="0.3">
      <c r="A12" s="94"/>
      <c r="B12" s="71"/>
      <c r="C12" s="148" t="s">
        <v>480</v>
      </c>
      <c r="D12" s="223"/>
      <c r="E12" s="219"/>
      <c r="F12" s="219"/>
      <c r="G12" s="423"/>
      <c r="H12" s="156">
        <f>COUNTIFS(B:B,"=Important",G:G,"=Function Available")</f>
        <v>0</v>
      </c>
    </row>
    <row r="13" spans="1:17" ht="30" customHeight="1" x14ac:dyDescent="0.3">
      <c r="A13" s="266" t="str">
        <f>IF(L13=1,"BU-"&amp;TEXT(COUNTIF($L$5:L13, "1"), "0"), "")</f>
        <v>BU-6</v>
      </c>
      <c r="B13" s="56" t="s">
        <v>10</v>
      </c>
      <c r="C13" s="106" t="s">
        <v>481</v>
      </c>
      <c r="D13" s="222"/>
      <c r="E13" s="221"/>
      <c r="F13" s="221"/>
      <c r="G13" s="155" t="s">
        <v>67</v>
      </c>
      <c r="H13" s="156">
        <f>COUNTIFS(B:B,"=Important",G:G,"=Function Not Available")</f>
        <v>0</v>
      </c>
      <c r="I13" s="131">
        <f t="shared" ref="I13:I19" si="0">IF(NOT(ISBLANK($B13)),VLOOKUP($B13,specdata,2,FALSE()),"")</f>
        <v>1</v>
      </c>
      <c r="J13" s="131">
        <f t="shared" ref="J13:J19" si="1">VLOOKUP(G13,AvailabilityData,2,FALSE())</f>
        <v>0</v>
      </c>
      <c r="K13" s="131">
        <f t="shared" ref="K13:K19" si="2">I13*J13</f>
        <v>0</v>
      </c>
      <c r="L13" s="113">
        <v>1</v>
      </c>
    </row>
    <row r="14" spans="1:17" ht="30" customHeight="1" x14ac:dyDescent="0.3">
      <c r="A14" s="266" t="str">
        <f>IF(L14=1,"BU-"&amp;TEXT(COUNTIF($L$5:L14, "1"), "0"), "")</f>
        <v>BU-7</v>
      </c>
      <c r="B14" s="56" t="s">
        <v>10</v>
      </c>
      <c r="C14" s="75" t="s">
        <v>482</v>
      </c>
      <c r="D14" s="222"/>
      <c r="E14" s="221"/>
      <c r="F14" s="221"/>
      <c r="G14" s="155" t="s">
        <v>67</v>
      </c>
      <c r="H14" s="156">
        <f>COUNTIFS(B:B,"=Important",G:G,"=Exception")</f>
        <v>0</v>
      </c>
      <c r="I14" s="131">
        <f t="shared" si="0"/>
        <v>1</v>
      </c>
      <c r="J14" s="131">
        <f t="shared" si="1"/>
        <v>0</v>
      </c>
      <c r="K14" s="131">
        <f t="shared" si="2"/>
        <v>0</v>
      </c>
      <c r="L14" s="113">
        <v>1</v>
      </c>
    </row>
    <row r="15" spans="1:17" ht="30" customHeight="1" x14ac:dyDescent="0.3">
      <c r="A15" s="266" t="str">
        <f>IF(L15=1,"BU-"&amp;TEXT(COUNTIF($L$5:L15, "1"), "0"), "")</f>
        <v>BU-8</v>
      </c>
      <c r="B15" s="56" t="s">
        <v>10</v>
      </c>
      <c r="C15" s="75" t="s">
        <v>483</v>
      </c>
      <c r="D15" s="222"/>
      <c r="E15" s="221"/>
      <c r="F15" s="221"/>
      <c r="G15" s="155" t="s">
        <v>67</v>
      </c>
      <c r="H15" s="157">
        <f>COUNTIFS(B:B,"=Informational",G:G,"=Select from Drop Down List")</f>
        <v>0</v>
      </c>
      <c r="I15" s="131">
        <f t="shared" si="0"/>
        <v>1</v>
      </c>
      <c r="J15" s="131">
        <f t="shared" si="1"/>
        <v>0</v>
      </c>
      <c r="K15" s="131">
        <f t="shared" si="2"/>
        <v>0</v>
      </c>
      <c r="L15" s="113">
        <v>1</v>
      </c>
    </row>
    <row r="16" spans="1:17" ht="30" customHeight="1" x14ac:dyDescent="0.3">
      <c r="A16" s="266" t="str">
        <f>IF(L16=1,"BU-"&amp;TEXT(COUNTIF($L$5:L16, "1"), "0"), "")</f>
        <v>BU-9</v>
      </c>
      <c r="B16" s="56" t="s">
        <v>10</v>
      </c>
      <c r="C16" s="75" t="s">
        <v>484</v>
      </c>
      <c r="D16" s="222"/>
      <c r="E16" s="221"/>
      <c r="F16" s="221"/>
      <c r="G16" s="155" t="s">
        <v>67</v>
      </c>
      <c r="H16" s="157">
        <f>COUNTIFS(B:B,"=Informational",G:G,"=Function Available")</f>
        <v>0</v>
      </c>
      <c r="I16" s="131">
        <f t="shared" si="0"/>
        <v>1</v>
      </c>
      <c r="J16" s="131">
        <f t="shared" si="1"/>
        <v>0</v>
      </c>
      <c r="K16" s="131">
        <f t="shared" si="2"/>
        <v>0</v>
      </c>
      <c r="L16" s="113">
        <v>1</v>
      </c>
    </row>
    <row r="17" spans="1:12" ht="31.2" x14ac:dyDescent="0.3">
      <c r="A17" s="266" t="str">
        <f>IF(L17=1,"BU-"&amp;TEXT(COUNTIF($L$5:L17, "1"), "0"), "")</f>
        <v>BU-10</v>
      </c>
      <c r="B17" s="56" t="s">
        <v>10</v>
      </c>
      <c r="C17" s="106" t="s">
        <v>485</v>
      </c>
      <c r="D17" s="211"/>
      <c r="E17" s="221"/>
      <c r="F17" s="221"/>
      <c r="G17" s="155" t="s">
        <v>67</v>
      </c>
      <c r="H17" s="157">
        <f>COUNTIFS(B:B,"=Informational",G:G,"=Function Not Available")</f>
        <v>0</v>
      </c>
      <c r="I17" s="131">
        <f t="shared" si="0"/>
        <v>1</v>
      </c>
      <c r="J17" s="131">
        <f t="shared" si="1"/>
        <v>0</v>
      </c>
      <c r="K17" s="131">
        <f t="shared" si="2"/>
        <v>0</v>
      </c>
      <c r="L17" s="113">
        <v>1</v>
      </c>
    </row>
    <row r="18" spans="1:12" ht="30" customHeight="1" x14ac:dyDescent="0.3">
      <c r="A18" s="266" t="str">
        <f>IF(L18=1,"BU-"&amp;TEXT(COUNTIF($L$5:L18, "1"), "0"), "")</f>
        <v>BU-11</v>
      </c>
      <c r="B18" s="56" t="s">
        <v>10</v>
      </c>
      <c r="C18" s="75" t="s">
        <v>486</v>
      </c>
      <c r="D18" s="211"/>
      <c r="E18" s="221"/>
      <c r="F18" s="221"/>
      <c r="G18" s="155" t="s">
        <v>67</v>
      </c>
      <c r="H18" s="157">
        <f>COUNTIFS(B:B,"=Informational",G:G,"=Exception")</f>
        <v>0</v>
      </c>
      <c r="I18" s="131">
        <f t="shared" si="0"/>
        <v>1</v>
      </c>
      <c r="J18" s="131">
        <f t="shared" si="1"/>
        <v>0</v>
      </c>
      <c r="K18" s="131">
        <f t="shared" si="2"/>
        <v>0</v>
      </c>
      <c r="L18" s="113">
        <v>1</v>
      </c>
    </row>
    <row r="19" spans="1:12" ht="30" customHeight="1" x14ac:dyDescent="0.3">
      <c r="A19" s="266" t="str">
        <f>IF(L19=1,"BU-"&amp;TEXT(COUNTIF($L$5:L19, "1"), "0"), "")</f>
        <v>BU-12</v>
      </c>
      <c r="B19" s="56" t="s">
        <v>10</v>
      </c>
      <c r="C19" s="106" t="s">
        <v>487</v>
      </c>
      <c r="D19" s="211"/>
      <c r="E19" s="221"/>
      <c r="F19" s="221"/>
      <c r="G19" s="155" t="s">
        <v>67</v>
      </c>
      <c r="H19" s="224"/>
      <c r="I19" s="131">
        <f t="shared" si="0"/>
        <v>1</v>
      </c>
      <c r="J19" s="131">
        <f t="shared" si="1"/>
        <v>0</v>
      </c>
      <c r="K19" s="131">
        <f t="shared" si="2"/>
        <v>0</v>
      </c>
      <c r="L19" s="113">
        <v>1</v>
      </c>
    </row>
    <row r="20" spans="1:12" ht="30" customHeight="1" x14ac:dyDescent="0.3">
      <c r="C20" s="226"/>
      <c r="D20" s="227"/>
      <c r="H20" s="224"/>
    </row>
    <row r="21" spans="1:12" ht="30" customHeight="1" x14ac:dyDescent="0.3">
      <c r="C21" s="226"/>
      <c r="D21" s="227"/>
      <c r="H21" s="224"/>
    </row>
    <row r="22" spans="1:12" ht="30" customHeight="1" x14ac:dyDescent="0.3">
      <c r="C22" s="226"/>
      <c r="D22" s="227"/>
      <c r="H22" s="224"/>
    </row>
    <row r="23" spans="1:12" ht="30" customHeight="1" x14ac:dyDescent="0.3">
      <c r="C23" s="226"/>
      <c r="D23" s="227"/>
      <c r="H23" s="224"/>
    </row>
    <row r="24" spans="1:12" ht="30" customHeight="1" x14ac:dyDescent="0.3">
      <c r="C24" s="226"/>
      <c r="D24" s="227"/>
      <c r="H24" s="224"/>
    </row>
    <row r="25" spans="1:12" ht="30" customHeight="1" x14ac:dyDescent="0.3">
      <c r="C25" s="226"/>
      <c r="D25" s="227"/>
    </row>
    <row r="26" spans="1:12" ht="30" customHeight="1" x14ac:dyDescent="0.3">
      <c r="C26" s="226"/>
      <c r="D26" s="227"/>
    </row>
    <row r="27" spans="1:12" ht="30" customHeight="1" x14ac:dyDescent="0.3">
      <c r="C27" s="226"/>
      <c r="D27" s="227"/>
    </row>
    <row r="28" spans="1:12" ht="30" customHeight="1" x14ac:dyDescent="0.3">
      <c r="C28" s="175"/>
      <c r="D28" s="202"/>
    </row>
    <row r="29" spans="1:12" ht="30" customHeight="1" x14ac:dyDescent="0.3">
      <c r="C29" s="175"/>
      <c r="D29" s="202"/>
    </row>
    <row r="30" spans="1:12" ht="30" customHeight="1" x14ac:dyDescent="0.3">
      <c r="C30" s="175"/>
      <c r="D30" s="202"/>
    </row>
    <row r="31" spans="1:12" ht="30" customHeight="1" x14ac:dyDescent="0.3">
      <c r="C31" s="175"/>
      <c r="D31" s="202"/>
    </row>
    <row r="32" spans="1:12" ht="30" customHeight="1" x14ac:dyDescent="0.3">
      <c r="C32" s="226"/>
      <c r="D32" s="227"/>
    </row>
    <row r="33" spans="3:4" ht="30" customHeight="1" x14ac:dyDescent="0.3">
      <c r="C33" s="226"/>
      <c r="D33" s="227"/>
    </row>
    <row r="34" spans="3:4" ht="30" customHeight="1" x14ac:dyDescent="0.3">
      <c r="C34" s="226"/>
      <c r="D34" s="227"/>
    </row>
    <row r="35" spans="3:4" ht="30" customHeight="1" x14ac:dyDescent="0.3">
      <c r="C35" s="226"/>
      <c r="D35" s="227"/>
    </row>
    <row r="36" spans="3:4" ht="30" customHeight="1" x14ac:dyDescent="0.3">
      <c r="C36" s="226"/>
      <c r="D36" s="227"/>
    </row>
    <row r="37" spans="3:4" ht="30" customHeight="1" x14ac:dyDescent="0.3">
      <c r="C37" s="226"/>
      <c r="D37" s="227"/>
    </row>
    <row r="38" spans="3:4" ht="30" customHeight="1" x14ac:dyDescent="0.3">
      <c r="C38" s="226"/>
      <c r="D38" s="227"/>
    </row>
    <row r="39" spans="3:4" ht="30" customHeight="1" x14ac:dyDescent="0.3">
      <c r="C39" s="226"/>
      <c r="D39" s="227"/>
    </row>
    <row r="40" spans="3:4" ht="30" customHeight="1" x14ac:dyDescent="0.3"/>
    <row r="41" spans="3:4" ht="30" customHeight="1" x14ac:dyDescent="0.3"/>
    <row r="42" spans="3:4" ht="30" customHeight="1" x14ac:dyDescent="0.3"/>
    <row r="43" spans="3:4" ht="30" customHeight="1" x14ac:dyDescent="0.3"/>
    <row r="44" spans="3:4" ht="30" customHeight="1" x14ac:dyDescent="0.3"/>
    <row r="45" spans="3:4" ht="30" customHeight="1" x14ac:dyDescent="0.3"/>
    <row r="46" spans="3:4" ht="30" customHeight="1" x14ac:dyDescent="0.3"/>
    <row r="47" spans="3:4" ht="30" customHeight="1" x14ac:dyDescent="0.3"/>
    <row r="48" spans="3:4"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45"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59.25" customHeight="1" x14ac:dyDescent="0.3"/>
  </sheetData>
  <sheetProtection algorithmName="SHA-512" hashValue="4FijacPP4GQnlYB306hD7ZpNaXVLVHAry39WFGxwl2d+YRNWECURp5sFLyy0XWg9w3xQp0vqP/BKuV4/D2aD3A==" saltValue="IqMXlc/gr+CHLTbagL4qtg==" spinCount="100000" sheet="1" objects="1" scenarios="1"/>
  <mergeCells count="2">
    <mergeCell ref="O5:Q8"/>
    <mergeCell ref="C7:G7"/>
  </mergeCells>
  <conditionalFormatting sqref="B1:B6 C7 B8:B1048576">
    <cfRule type="cellIs" dxfId="37" priority="7" operator="equal">
      <formula>"Not Needed"</formula>
    </cfRule>
    <cfRule type="cellIs" dxfId="36" priority="8" operator="equal">
      <formula>"Extremely Advantageous"</formula>
    </cfRule>
  </conditionalFormatting>
  <conditionalFormatting sqref="B1:B1048576">
    <cfRule type="cellIs" dxfId="35" priority="2" operator="equal">
      <formula>"Informational"</formula>
    </cfRule>
    <cfRule type="cellIs" dxfId="34" priority="3" operator="equal">
      <formula>"Critical"</formula>
    </cfRule>
  </conditionalFormatting>
  <conditionalFormatting sqref="C3">
    <cfRule type="cellIs" dxfId="33" priority="4" operator="equal">
      <formula>"Not Needed"</formula>
    </cfRule>
    <cfRule type="cellIs" dxfId="32" priority="5" operator="equal">
      <formula>"Highly Advantageous"</formula>
    </cfRule>
    <cfRule type="cellIs" dxfId="31" priority="6" operator="equal">
      <formula>"Extremely Advantageous"</formula>
    </cfRule>
  </conditionalFormatting>
  <conditionalFormatting sqref="G5:G6 G9:G11 G13:G19">
    <cfRule type="cellIs" dxfId="30" priority="9" operator="equal">
      <formula>"Select from Drop Down List"</formula>
    </cfRule>
  </conditionalFormatting>
  <dataValidations count="3">
    <dataValidation allowBlank="1" showInputMessage="1" showErrorMessage="1" errorTitle="Invalid specification type" error="Please enter a Specification type from the drop-down list." sqref="C3" xr:uid="{00000000-0002-0000-0900-000000000000}">
      <formula1>0</formula1>
      <formula2>0</formula2>
    </dataValidation>
    <dataValidation type="list" allowBlank="1" showInputMessage="1" showErrorMessage="1" errorTitle="Invalid specification type" error="Please enter a Specification type from the drop-down list." sqref="B3:B6 B8:B19" xr:uid="{00000000-0002-0000-0900-000001000000}">
      <formula1>SpecType</formula1>
      <formula2>0</formula2>
    </dataValidation>
    <dataValidation type="list" allowBlank="1" showInputMessage="1" showErrorMessage="1" sqref="G5:G6 G9:G11 G13:G19" xr:uid="{00000000-0002-0000-0900-000002000000}">
      <formula1>Availability</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U141"/>
  <sheetViews>
    <sheetView zoomScaleNormal="100" zoomScalePageLayoutView="90" workbookViewId="0">
      <selection activeCell="D4" sqref="D4"/>
    </sheetView>
  </sheetViews>
  <sheetFormatPr defaultColWidth="9" defaultRowHeight="15.6" x14ac:dyDescent="0.3"/>
  <cols>
    <col min="1" max="1" width="10.59765625" style="112" customWidth="1"/>
    <col min="2" max="2" width="14.59765625" style="203" customWidth="1"/>
    <col min="3" max="3" width="65.59765625" style="204" customWidth="1"/>
    <col min="4" max="4" width="65.59765625" style="113" customWidth="1"/>
    <col min="5" max="5" width="10.59765625" style="113" hidden="1" customWidth="1"/>
    <col min="6" max="6" width="6.59765625" style="113" hidden="1" customWidth="1"/>
    <col min="7" max="7" width="30.59765625" style="113" customWidth="1"/>
    <col min="8" max="11" width="8.59765625" style="129" hidden="1" customWidth="1"/>
    <col min="12" max="12" width="0" style="113" hidden="1" customWidth="1"/>
    <col min="13" max="16384" width="9" style="113"/>
  </cols>
  <sheetData>
    <row r="1" spans="1:21" s="114" customFormat="1" ht="105" customHeight="1" x14ac:dyDescent="0.25">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21" x14ac:dyDescent="0.3">
      <c r="A2" s="297" t="s">
        <v>488</v>
      </c>
      <c r="B2" s="298"/>
      <c r="C2" s="299"/>
      <c r="D2" s="300"/>
      <c r="E2" s="301"/>
      <c r="F2" s="301"/>
      <c r="G2" s="423"/>
      <c r="H2" s="129">
        <f>COUNTA(B4:B33)</f>
        <v>25</v>
      </c>
      <c r="K2" s="129">
        <f>SUM(K3:K33)</f>
        <v>0</v>
      </c>
    </row>
    <row r="3" spans="1:21" ht="51.75" customHeight="1" x14ac:dyDescent="0.3">
      <c r="A3" s="94"/>
      <c r="B3" s="71"/>
      <c r="C3" s="72" t="s">
        <v>489</v>
      </c>
      <c r="D3" s="173"/>
      <c r="E3" s="302"/>
      <c r="F3" s="303"/>
      <c r="G3" s="423"/>
      <c r="H3" s="131">
        <f>COUNTIF(G:G,"=Select from Drop Down List")</f>
        <v>25</v>
      </c>
    </row>
    <row r="4" spans="1:21" ht="30" customHeight="1" x14ac:dyDescent="0.3">
      <c r="A4" s="99" t="str">
        <f>IF(L4=1,"T-Client-"&amp;TEXT(COUNTIF($L$4:L4, "1"), "0"), "")</f>
        <v>T-Client-1</v>
      </c>
      <c r="B4" s="108" t="s">
        <v>10</v>
      </c>
      <c r="C4" s="305" t="s">
        <v>490</v>
      </c>
      <c r="D4" s="306"/>
      <c r="E4" s="182"/>
      <c r="F4" s="137">
        <v>1</v>
      </c>
      <c r="G4" s="153" t="s">
        <v>67</v>
      </c>
      <c r="H4" s="131">
        <f>COUNTIF(G:G,"=Function Available")</f>
        <v>0</v>
      </c>
      <c r="I4" s="129">
        <f t="shared" ref="I4:I12" si="0">IF(NOT(ISBLANK($B4)),VLOOKUP($B4,specdata,2,FALSE()),"")</f>
        <v>1</v>
      </c>
      <c r="J4" s="129">
        <f t="shared" ref="J4:J12" si="1">VLOOKUP(G4,AvailabilityData,2,FALSE())</f>
        <v>0</v>
      </c>
      <c r="K4" s="129">
        <f t="shared" ref="K4:K12" si="2">I4*J4</f>
        <v>0</v>
      </c>
      <c r="L4" s="113">
        <v>1</v>
      </c>
      <c r="S4" s="479" t="s">
        <v>167</v>
      </c>
      <c r="T4" s="479"/>
      <c r="U4" s="479"/>
    </row>
    <row r="5" spans="1:21" ht="30" customHeight="1" x14ac:dyDescent="0.3">
      <c r="A5" s="99" t="str">
        <f>IF(L5=1,"T-Client-"&amp;TEXT(COUNTIF($L$4:L5, "1"), "0"), "")</f>
        <v>T-Client-2</v>
      </c>
      <c r="B5" s="108" t="s">
        <v>10</v>
      </c>
      <c r="C5" s="159" t="s">
        <v>491</v>
      </c>
      <c r="D5" s="306"/>
      <c r="E5" s="182"/>
      <c r="F5" s="137">
        <v>1</v>
      </c>
      <c r="G5" s="153" t="s">
        <v>67</v>
      </c>
      <c r="H5" s="131">
        <f>COUNTIF(F:G,"=Function Not Available")</f>
        <v>0</v>
      </c>
      <c r="I5" s="129">
        <f t="shared" si="0"/>
        <v>1</v>
      </c>
      <c r="J5" s="129">
        <f t="shared" si="1"/>
        <v>0</v>
      </c>
      <c r="K5" s="129">
        <f t="shared" si="2"/>
        <v>0</v>
      </c>
      <c r="L5" s="113">
        <v>1</v>
      </c>
      <c r="S5" s="479"/>
      <c r="T5" s="479"/>
      <c r="U5" s="479"/>
    </row>
    <row r="6" spans="1:21" ht="30" customHeight="1" x14ac:dyDescent="0.3">
      <c r="A6" s="99" t="str">
        <f>IF(L6=1,"T-Client-"&amp;TEXT(COUNTIF($L$4:L6, "1"), "0"), "")</f>
        <v>T-Client-3</v>
      </c>
      <c r="B6" s="108" t="s">
        <v>10</v>
      </c>
      <c r="C6" s="65" t="s">
        <v>492</v>
      </c>
      <c r="D6" s="306"/>
      <c r="E6" s="182"/>
      <c r="F6" s="141">
        <v>1</v>
      </c>
      <c r="G6" s="155" t="s">
        <v>67</v>
      </c>
      <c r="H6" s="131">
        <f>COUNTIF(G:G,"=Exception")</f>
        <v>0</v>
      </c>
      <c r="I6" s="129">
        <f t="shared" si="0"/>
        <v>1</v>
      </c>
      <c r="J6" s="129">
        <f t="shared" si="1"/>
        <v>0</v>
      </c>
      <c r="K6" s="129">
        <f t="shared" si="2"/>
        <v>0</v>
      </c>
      <c r="L6" s="113">
        <v>1</v>
      </c>
      <c r="S6" s="479"/>
      <c r="T6" s="479"/>
      <c r="U6" s="479"/>
    </row>
    <row r="7" spans="1:21" ht="30" customHeight="1" x14ac:dyDescent="0.3">
      <c r="A7" s="99" t="str">
        <f>IF(L7=1,"T-Client-"&amp;TEXT(COUNTIF($L$4:L7, "1"), "0"), "")</f>
        <v>T-Client-4</v>
      </c>
      <c r="B7" s="103" t="s">
        <v>10</v>
      </c>
      <c r="C7" s="193" t="s">
        <v>493</v>
      </c>
      <c r="D7" s="307"/>
      <c r="E7" s="184"/>
      <c r="F7" s="161">
        <v>1</v>
      </c>
      <c r="G7" s="155" t="s">
        <v>67</v>
      </c>
      <c r="H7" s="152">
        <f>COUNTIFS(B:B,"=Critical",G:G,"=Select from Drop Down List")</f>
        <v>0</v>
      </c>
      <c r="I7" s="129">
        <f t="shared" si="0"/>
        <v>1</v>
      </c>
      <c r="J7" s="129">
        <f t="shared" si="1"/>
        <v>0</v>
      </c>
      <c r="K7" s="129">
        <f t="shared" si="2"/>
        <v>0</v>
      </c>
      <c r="L7" s="113">
        <v>1</v>
      </c>
      <c r="S7" s="479"/>
      <c r="T7" s="479"/>
      <c r="U7" s="479"/>
    </row>
    <row r="8" spans="1:21" ht="30" customHeight="1" x14ac:dyDescent="0.3">
      <c r="A8" s="99" t="str">
        <f>IF(L8=1,"T-Client-"&amp;TEXT(COUNTIF($L$4:L8, "1"), "0"), "")</f>
        <v>T-Client-5</v>
      </c>
      <c r="B8" s="56" t="s">
        <v>10</v>
      </c>
      <c r="C8" s="65" t="s">
        <v>494</v>
      </c>
      <c r="D8" s="164"/>
      <c r="E8" s="185"/>
      <c r="F8" s="155">
        <v>1</v>
      </c>
      <c r="G8" s="281" t="s">
        <v>67</v>
      </c>
      <c r="H8" s="152">
        <f>COUNTIFS(B:B,"=Critical",G:G,"=Function Available")</f>
        <v>0</v>
      </c>
      <c r="I8" s="129">
        <f t="shared" si="0"/>
        <v>1</v>
      </c>
      <c r="J8" s="129">
        <f t="shared" si="1"/>
        <v>0</v>
      </c>
      <c r="K8" s="129">
        <f t="shared" si="2"/>
        <v>0</v>
      </c>
      <c r="L8" s="113">
        <v>1</v>
      </c>
    </row>
    <row r="9" spans="1:21" ht="30" customHeight="1" x14ac:dyDescent="0.3">
      <c r="A9" s="99" t="str">
        <f>IF(L9=1,"T-Client-"&amp;TEXT(COUNTIF($L$4:L9, "1"), "0"), "")</f>
        <v>T-Client-6</v>
      </c>
      <c r="B9" s="56" t="s">
        <v>10</v>
      </c>
      <c r="C9" s="65" t="s">
        <v>495</v>
      </c>
      <c r="D9" s="164"/>
      <c r="E9" s="185"/>
      <c r="F9" s="155">
        <v>1</v>
      </c>
      <c r="G9" s="281" t="s">
        <v>67</v>
      </c>
      <c r="H9" s="152">
        <f>COUNTIFS(B:B,"=Critical",G:G,"=Function Not Available")</f>
        <v>0</v>
      </c>
      <c r="I9" s="129">
        <f t="shared" si="0"/>
        <v>1</v>
      </c>
      <c r="J9" s="129">
        <f t="shared" si="1"/>
        <v>0</v>
      </c>
      <c r="K9" s="129">
        <f t="shared" si="2"/>
        <v>0</v>
      </c>
      <c r="L9" s="113">
        <v>1</v>
      </c>
    </row>
    <row r="10" spans="1:21" ht="30" customHeight="1" x14ac:dyDescent="0.3">
      <c r="A10" s="99" t="str">
        <f>IF(L10=1,"T-Client-"&amp;TEXT(COUNTIF($L$4:L10, "1"), "0"), "")</f>
        <v>T-Client-7</v>
      </c>
      <c r="B10" s="56" t="s">
        <v>10</v>
      </c>
      <c r="C10" s="65" t="s">
        <v>496</v>
      </c>
      <c r="D10" s="164"/>
      <c r="E10" s="185"/>
      <c r="F10" s="155">
        <v>1</v>
      </c>
      <c r="G10" s="281" t="s">
        <v>67</v>
      </c>
      <c r="H10" s="152">
        <f>COUNTIFS(B:B,"=Critical",G:G,"=Exception")</f>
        <v>0</v>
      </c>
      <c r="I10" s="129">
        <f t="shared" si="0"/>
        <v>1</v>
      </c>
      <c r="J10" s="129">
        <f t="shared" si="1"/>
        <v>0</v>
      </c>
      <c r="K10" s="129">
        <f t="shared" si="2"/>
        <v>0</v>
      </c>
      <c r="L10" s="113">
        <v>1</v>
      </c>
    </row>
    <row r="11" spans="1:21" ht="30" customHeight="1" x14ac:dyDescent="0.3">
      <c r="A11" s="99" t="str">
        <f>IF(L11=1,"T-Client-"&amp;TEXT(COUNTIF($L$4:L11, "1"), "0"), "")</f>
        <v>T-Client-8</v>
      </c>
      <c r="B11" s="56" t="s">
        <v>10</v>
      </c>
      <c r="C11" s="65" t="s">
        <v>497</v>
      </c>
      <c r="D11" s="164"/>
      <c r="E11" s="185"/>
      <c r="F11" s="155">
        <v>1</v>
      </c>
      <c r="G11" s="281" t="s">
        <v>67</v>
      </c>
      <c r="H11" s="156">
        <f>COUNTIFS(B:B,"=Important",G:G,"=Select from Drop Down List")</f>
        <v>24</v>
      </c>
      <c r="I11" s="129">
        <f t="shared" si="0"/>
        <v>1</v>
      </c>
      <c r="J11" s="129">
        <f t="shared" si="1"/>
        <v>0</v>
      </c>
      <c r="K11" s="129">
        <f t="shared" si="2"/>
        <v>0</v>
      </c>
      <c r="L11" s="113">
        <v>1</v>
      </c>
    </row>
    <row r="12" spans="1:21" ht="30" customHeight="1" x14ac:dyDescent="0.3">
      <c r="A12" s="99" t="str">
        <f>IF(L12=1,"T-Client-"&amp;TEXT(COUNTIF($L$4:L12, "1"), "0"), "")</f>
        <v>T-Client-9</v>
      </c>
      <c r="B12" s="64" t="s">
        <v>10</v>
      </c>
      <c r="C12" s="193" t="s">
        <v>498</v>
      </c>
      <c r="D12" s="308"/>
      <c r="E12" s="274"/>
      <c r="F12" s="275">
        <v>1</v>
      </c>
      <c r="G12" s="155" t="s">
        <v>67</v>
      </c>
      <c r="H12" s="156">
        <f>COUNTIFS(B:B,"=Important",G:G,"=Function Available")</f>
        <v>0</v>
      </c>
      <c r="I12" s="129">
        <f t="shared" si="0"/>
        <v>1</v>
      </c>
      <c r="J12" s="129">
        <f t="shared" si="1"/>
        <v>0</v>
      </c>
      <c r="K12" s="129">
        <f t="shared" si="2"/>
        <v>0</v>
      </c>
      <c r="L12" s="113">
        <v>1</v>
      </c>
    </row>
    <row r="13" spans="1:21" x14ac:dyDescent="0.3">
      <c r="A13" s="94"/>
      <c r="B13" s="71"/>
      <c r="C13" s="72" t="s">
        <v>499</v>
      </c>
      <c r="D13" s="166"/>
      <c r="E13" s="195"/>
      <c r="F13" s="151"/>
      <c r="G13" s="423"/>
      <c r="H13" s="156">
        <f>COUNTIFS(B:B,"=Important",G:G,"=Function Not Available")</f>
        <v>0</v>
      </c>
    </row>
    <row r="14" spans="1:21" ht="30" customHeight="1" x14ac:dyDescent="0.3">
      <c r="A14" s="99" t="str">
        <f>IF(L14=1,"T-Client-"&amp;TEXT(COUNTIF($L$4:L14, "1"), "0"), "")</f>
        <v>T-Client-10</v>
      </c>
      <c r="B14" s="108" t="s">
        <v>10</v>
      </c>
      <c r="C14" s="159" t="s">
        <v>500</v>
      </c>
      <c r="D14" s="306"/>
      <c r="E14" s="182"/>
      <c r="F14" s="137">
        <v>1</v>
      </c>
      <c r="G14" s="153" t="s">
        <v>67</v>
      </c>
      <c r="H14" s="156">
        <f>COUNTIFS(B:B,"=Important",G:G,"=Exception")</f>
        <v>0</v>
      </c>
      <c r="I14" s="129">
        <f t="shared" ref="I14:I21" si="3">IF(NOT(ISBLANK($B14)),VLOOKUP($B14,specdata,2,FALSE()),"")</f>
        <v>1</v>
      </c>
      <c r="J14" s="129">
        <f t="shared" ref="J14:J21" si="4">VLOOKUP(G14,AvailabilityData,2,FALSE())</f>
        <v>0</v>
      </c>
      <c r="K14" s="129">
        <f t="shared" ref="K14:K21" si="5">I14*J14</f>
        <v>0</v>
      </c>
      <c r="L14" s="113">
        <v>1</v>
      </c>
    </row>
    <row r="15" spans="1:21" ht="30" customHeight="1" x14ac:dyDescent="0.3">
      <c r="A15" s="99" t="str">
        <f>IF(L15=1,"T-Client-"&amp;TEXT(COUNTIF($L$4:L15, "1"), "0"), "")</f>
        <v>T-Client-11</v>
      </c>
      <c r="B15" s="108" t="s">
        <v>10</v>
      </c>
      <c r="C15" s="65" t="s">
        <v>501</v>
      </c>
      <c r="D15" s="306"/>
      <c r="E15" s="182"/>
      <c r="F15" s="141">
        <v>1</v>
      </c>
      <c r="G15" s="155" t="s">
        <v>67</v>
      </c>
      <c r="H15" s="157">
        <f>COUNTIFS(B:B,"=Informational",G:G,"=Select from Drop Down List")</f>
        <v>1</v>
      </c>
      <c r="I15" s="129">
        <f t="shared" si="3"/>
        <v>1</v>
      </c>
      <c r="J15" s="129">
        <f t="shared" si="4"/>
        <v>0</v>
      </c>
      <c r="K15" s="129">
        <f t="shared" si="5"/>
        <v>0</v>
      </c>
      <c r="L15" s="113">
        <v>1</v>
      </c>
    </row>
    <row r="16" spans="1:21" ht="30" customHeight="1" x14ac:dyDescent="0.3">
      <c r="A16" s="99" t="str">
        <f>IF(L16=1,"T-Client-"&amp;TEXT(COUNTIF($L$4:L16, "1"), "0"), "")</f>
        <v>T-Client-12</v>
      </c>
      <c r="B16" s="108" t="s">
        <v>10</v>
      </c>
      <c r="C16" s="65" t="s">
        <v>502</v>
      </c>
      <c r="D16" s="306"/>
      <c r="E16" s="182"/>
      <c r="F16" s="141">
        <v>1</v>
      </c>
      <c r="G16" s="155" t="s">
        <v>67</v>
      </c>
      <c r="H16" s="157">
        <f>COUNTIFS(B:B,"=Informational",G:G,"=Function Available")</f>
        <v>0</v>
      </c>
      <c r="I16" s="129">
        <f t="shared" si="3"/>
        <v>1</v>
      </c>
      <c r="J16" s="129">
        <f t="shared" si="4"/>
        <v>0</v>
      </c>
      <c r="K16" s="129">
        <f t="shared" si="5"/>
        <v>0</v>
      </c>
      <c r="L16" s="113">
        <v>1</v>
      </c>
    </row>
    <row r="17" spans="1:12" ht="30" customHeight="1" x14ac:dyDescent="0.3">
      <c r="A17" s="99" t="str">
        <f>IF(L17=1,"T-Client-"&amp;TEXT(COUNTIF($L$4:L17, "1"), "0"), "")</f>
        <v>T-Client-13</v>
      </c>
      <c r="B17" s="56" t="s">
        <v>10</v>
      </c>
      <c r="C17" s="65" t="s">
        <v>503</v>
      </c>
      <c r="D17" s="306"/>
      <c r="E17" s="182"/>
      <c r="F17" s="141">
        <v>1</v>
      </c>
      <c r="G17" s="155" t="s">
        <v>67</v>
      </c>
      <c r="H17" s="157">
        <f>COUNTIFS(B:B,"=Informational",G:G,"=Function Not Available")</f>
        <v>0</v>
      </c>
      <c r="I17" s="129">
        <f t="shared" si="3"/>
        <v>1</v>
      </c>
      <c r="J17" s="129">
        <f t="shared" si="4"/>
        <v>0</v>
      </c>
      <c r="K17" s="129">
        <f t="shared" si="5"/>
        <v>0</v>
      </c>
      <c r="L17" s="113">
        <v>1</v>
      </c>
    </row>
    <row r="18" spans="1:12" ht="30" customHeight="1" x14ac:dyDescent="0.3">
      <c r="A18" s="99" t="str">
        <f>IF(L18=1,"T-Client-"&amp;TEXT(COUNTIF($L$4:L18, "1"), "0"), "")</f>
        <v>T-Client-14</v>
      </c>
      <c r="B18" s="56" t="s">
        <v>10</v>
      </c>
      <c r="C18" s="65" t="s">
        <v>504</v>
      </c>
      <c r="D18" s="306"/>
      <c r="E18" s="182"/>
      <c r="F18" s="141">
        <v>1</v>
      </c>
      <c r="G18" s="155" t="s">
        <v>67</v>
      </c>
      <c r="H18" s="157">
        <f>COUNTIFS(B:B,"=Informational",G:G,"=Exception")</f>
        <v>0</v>
      </c>
      <c r="I18" s="129">
        <f t="shared" si="3"/>
        <v>1</v>
      </c>
      <c r="J18" s="129">
        <f t="shared" si="4"/>
        <v>0</v>
      </c>
      <c r="K18" s="129">
        <f t="shared" si="5"/>
        <v>0</v>
      </c>
      <c r="L18" s="113">
        <v>1</v>
      </c>
    </row>
    <row r="19" spans="1:12" ht="30" customHeight="1" x14ac:dyDescent="0.3">
      <c r="A19" s="99" t="str">
        <f>IF(L19=1,"T-Client-"&amp;TEXT(COUNTIF($L$4:L19, "1"), "0"), "")</f>
        <v>T-Client-15</v>
      </c>
      <c r="B19" s="56" t="s">
        <v>10</v>
      </c>
      <c r="C19" s="65" t="s">
        <v>505</v>
      </c>
      <c r="D19" s="306"/>
      <c r="E19" s="182"/>
      <c r="F19" s="141">
        <v>1</v>
      </c>
      <c r="G19" s="155" t="s">
        <v>67</v>
      </c>
      <c r="I19" s="129">
        <f t="shared" si="3"/>
        <v>1</v>
      </c>
      <c r="J19" s="129">
        <f t="shared" si="4"/>
        <v>0</v>
      </c>
      <c r="K19" s="129">
        <f t="shared" si="5"/>
        <v>0</v>
      </c>
      <c r="L19" s="113">
        <v>1</v>
      </c>
    </row>
    <row r="20" spans="1:12" ht="30" customHeight="1" x14ac:dyDescent="0.3">
      <c r="A20" s="99" t="str">
        <f>IF(L20=1,"T-Client-"&amp;TEXT(COUNTIF($L$4:L20, "1"), "0"), "")</f>
        <v>T-Client-16</v>
      </c>
      <c r="B20" s="56" t="s">
        <v>10</v>
      </c>
      <c r="C20" s="65" t="s">
        <v>506</v>
      </c>
      <c r="D20" s="306"/>
      <c r="E20" s="182"/>
      <c r="F20" s="141">
        <v>1</v>
      </c>
      <c r="G20" s="155" t="s">
        <v>67</v>
      </c>
      <c r="I20" s="129">
        <f t="shared" si="3"/>
        <v>1</v>
      </c>
      <c r="J20" s="129">
        <f t="shared" si="4"/>
        <v>0</v>
      </c>
      <c r="K20" s="129">
        <f t="shared" si="5"/>
        <v>0</v>
      </c>
      <c r="L20" s="113">
        <v>1</v>
      </c>
    </row>
    <row r="21" spans="1:12" ht="30" customHeight="1" x14ac:dyDescent="0.3">
      <c r="A21" s="99" t="str">
        <f>IF(L21=1,"T-Client-"&amp;TEXT(COUNTIF($L$4:L21, "1"), "0"), "")</f>
        <v>T-Client-17</v>
      </c>
      <c r="B21" s="64" t="s">
        <v>10</v>
      </c>
      <c r="C21" s="193" t="s">
        <v>507</v>
      </c>
      <c r="D21" s="307"/>
      <c r="E21" s="184"/>
      <c r="F21" s="161">
        <v>1</v>
      </c>
      <c r="G21" s="155" t="s">
        <v>67</v>
      </c>
      <c r="I21" s="129">
        <f t="shared" si="3"/>
        <v>1</v>
      </c>
      <c r="J21" s="129">
        <f t="shared" si="4"/>
        <v>0</v>
      </c>
      <c r="K21" s="129">
        <f t="shared" si="5"/>
        <v>0</v>
      </c>
      <c r="L21" s="113">
        <v>1</v>
      </c>
    </row>
    <row r="22" spans="1:12" x14ac:dyDescent="0.3">
      <c r="A22" s="94"/>
      <c r="B22" s="71"/>
      <c r="C22" s="72" t="s">
        <v>508</v>
      </c>
      <c r="D22" s="149"/>
      <c r="E22" s="195"/>
      <c r="F22" s="151"/>
      <c r="G22" s="423"/>
    </row>
    <row r="23" spans="1:12" ht="46.8" x14ac:dyDescent="0.3">
      <c r="A23" s="99" t="str">
        <f>IF(L23=1,"T-Client-"&amp;TEXT(COUNTIF($L$4:L23, "1"), "0"), "")</f>
        <v>T-Client-18</v>
      </c>
      <c r="B23" s="64" t="s">
        <v>10</v>
      </c>
      <c r="C23" s="75" t="s">
        <v>509</v>
      </c>
      <c r="D23" s="58"/>
      <c r="E23" s="185"/>
      <c r="F23" s="155">
        <v>1</v>
      </c>
      <c r="G23" s="277" t="s">
        <v>67</v>
      </c>
      <c r="I23" s="129">
        <f t="shared" ref="I23:I27" si="6">IF(NOT(ISBLANK($B23)),VLOOKUP($B23,specdata,2,FALSE()),"")</f>
        <v>1</v>
      </c>
      <c r="J23" s="129">
        <f t="shared" ref="J23:J27" si="7">VLOOKUP(G23,AvailabilityData,2,FALSE())</f>
        <v>0</v>
      </c>
      <c r="K23" s="129">
        <f t="shared" ref="K23:K27" si="8">I23*J23</f>
        <v>0</v>
      </c>
      <c r="L23" s="113">
        <v>1</v>
      </c>
    </row>
    <row r="24" spans="1:12" ht="30" customHeight="1" x14ac:dyDescent="0.3">
      <c r="A24" s="99" t="str">
        <f>IF(L24=1,"T-Client-"&amp;TEXT(COUNTIF($L$4:L24, "1"), "0"), "")</f>
        <v>T-Client-19</v>
      </c>
      <c r="B24" s="64" t="s">
        <v>10</v>
      </c>
      <c r="C24" s="65" t="s">
        <v>510</v>
      </c>
      <c r="D24" s="58"/>
      <c r="E24" s="185"/>
      <c r="F24" s="155">
        <v>1</v>
      </c>
      <c r="G24" s="153" t="s">
        <v>67</v>
      </c>
      <c r="I24" s="129">
        <f t="shared" si="6"/>
        <v>1</v>
      </c>
      <c r="J24" s="129">
        <f t="shared" si="7"/>
        <v>0</v>
      </c>
      <c r="K24" s="129">
        <f t="shared" si="8"/>
        <v>0</v>
      </c>
      <c r="L24" s="113">
        <v>1</v>
      </c>
    </row>
    <row r="25" spans="1:12" ht="30" customHeight="1" x14ac:dyDescent="0.3">
      <c r="A25" s="99" t="str">
        <f>IF(L25=1,"T-Client-"&amp;TEXT(COUNTIF($L$4:L25, "1"), "0"), "")</f>
        <v>T-Client-20</v>
      </c>
      <c r="B25" s="64" t="s">
        <v>11</v>
      </c>
      <c r="C25" s="65" t="s">
        <v>511</v>
      </c>
      <c r="D25" s="58"/>
      <c r="E25" s="185"/>
      <c r="F25" s="155">
        <v>1</v>
      </c>
      <c r="G25" s="155" t="s">
        <v>67</v>
      </c>
      <c r="I25" s="129">
        <f t="shared" si="6"/>
        <v>0</v>
      </c>
      <c r="J25" s="129">
        <f t="shared" si="7"/>
        <v>0</v>
      </c>
      <c r="K25" s="129">
        <f t="shared" si="8"/>
        <v>0</v>
      </c>
      <c r="L25" s="113">
        <v>1</v>
      </c>
    </row>
    <row r="26" spans="1:12" ht="30" customHeight="1" x14ac:dyDescent="0.3">
      <c r="A26" s="99" t="str">
        <f>IF(L26=1,"T-Client-"&amp;TEXT(COUNTIF($L$4:L26, "1"), "0"), "")</f>
        <v>T-Client-21</v>
      </c>
      <c r="B26" s="64" t="s">
        <v>10</v>
      </c>
      <c r="C26" s="65" t="s">
        <v>512</v>
      </c>
      <c r="D26" s="58"/>
      <c r="E26" s="185"/>
      <c r="F26" s="155">
        <v>1</v>
      </c>
      <c r="G26" s="155" t="s">
        <v>67</v>
      </c>
      <c r="I26" s="129">
        <f t="shared" si="6"/>
        <v>1</v>
      </c>
      <c r="J26" s="129">
        <f t="shared" si="7"/>
        <v>0</v>
      </c>
      <c r="K26" s="129">
        <f t="shared" si="8"/>
        <v>0</v>
      </c>
      <c r="L26" s="113">
        <v>1</v>
      </c>
    </row>
    <row r="27" spans="1:12" ht="30" customHeight="1" x14ac:dyDescent="0.3">
      <c r="A27" s="99" t="str">
        <f>IF(L27=1,"T-Client-"&amp;TEXT(COUNTIF($L$4:L27, "1"), "0"), "")</f>
        <v>T-Client-22</v>
      </c>
      <c r="B27" s="56" t="s">
        <v>10</v>
      </c>
      <c r="C27" s="65" t="s">
        <v>513</v>
      </c>
      <c r="D27" s="58"/>
      <c r="E27" s="185"/>
      <c r="F27" s="155">
        <v>1</v>
      </c>
      <c r="G27" s="155" t="s">
        <v>67</v>
      </c>
      <c r="I27" s="129">
        <f t="shared" si="6"/>
        <v>1</v>
      </c>
      <c r="J27" s="129">
        <f t="shared" si="7"/>
        <v>0</v>
      </c>
      <c r="K27" s="129">
        <f t="shared" si="8"/>
        <v>0</v>
      </c>
      <c r="L27" s="113">
        <v>1</v>
      </c>
    </row>
    <row r="28" spans="1:12" x14ac:dyDescent="0.3">
      <c r="A28" s="94"/>
      <c r="B28" s="309"/>
      <c r="C28" s="72" t="s">
        <v>514</v>
      </c>
      <c r="D28" s="149"/>
      <c r="E28" s="195"/>
      <c r="F28" s="151"/>
      <c r="G28" s="423"/>
    </row>
    <row r="29" spans="1:12" x14ac:dyDescent="0.3">
      <c r="A29" s="94"/>
      <c r="B29" s="309"/>
      <c r="C29" s="72" t="s">
        <v>515</v>
      </c>
      <c r="D29" s="149"/>
      <c r="E29" s="195"/>
      <c r="F29" s="151"/>
      <c r="G29" s="423"/>
    </row>
    <row r="30" spans="1:12" ht="30" customHeight="1" x14ac:dyDescent="0.3">
      <c r="A30" s="99" t="str">
        <f>IF(L30=1,"T-Client-"&amp;TEXT(COUNTIF($L$4:L30, "1"), "0"), "")</f>
        <v>T-Client-23</v>
      </c>
      <c r="B30" s="64" t="s">
        <v>10</v>
      </c>
      <c r="C30" s="95" t="s">
        <v>516</v>
      </c>
      <c r="D30" s="142"/>
      <c r="E30" s="182"/>
      <c r="F30" s="137">
        <v>1</v>
      </c>
      <c r="G30" s="153" t="s">
        <v>67</v>
      </c>
      <c r="I30" s="129">
        <f>IF(NOT(ISBLANK($B30)),VLOOKUP($B30,specdata,2,FALSE()),"")</f>
        <v>1</v>
      </c>
      <c r="J30" s="129">
        <f>VLOOKUP(G30,AvailabilityData,2,FALSE())</f>
        <v>0</v>
      </c>
      <c r="K30" s="129">
        <f>I30*J30</f>
        <v>0</v>
      </c>
      <c r="L30" s="113">
        <v>1</v>
      </c>
    </row>
    <row r="31" spans="1:12" ht="30" customHeight="1" x14ac:dyDescent="0.3">
      <c r="A31" s="99" t="str">
        <f>IF(L31=1,"T-Client-"&amp;TEXT(COUNTIF($L$4:L31, "1"), "0"), "")</f>
        <v>T-Client-24</v>
      </c>
      <c r="B31" s="64" t="s">
        <v>10</v>
      </c>
      <c r="C31" s="311" t="s">
        <v>517</v>
      </c>
      <c r="D31" s="183"/>
      <c r="E31" s="184"/>
      <c r="F31" s="161">
        <v>1</v>
      </c>
      <c r="G31" s="155" t="s">
        <v>67</v>
      </c>
      <c r="I31" s="129">
        <f>IF(NOT(ISBLANK($B31)),VLOOKUP($B31,specdata,2,FALSE()),"")</f>
        <v>1</v>
      </c>
      <c r="J31" s="129">
        <f>VLOOKUP(G31,AvailabilityData,2,FALSE())</f>
        <v>0</v>
      </c>
      <c r="K31" s="129">
        <f>I31*J31</f>
        <v>0</v>
      </c>
      <c r="L31" s="113">
        <v>1</v>
      </c>
    </row>
    <row r="32" spans="1:12" x14ac:dyDescent="0.3">
      <c r="A32" s="94"/>
      <c r="B32" s="309"/>
      <c r="C32" s="72" t="s">
        <v>518</v>
      </c>
      <c r="D32" s="149"/>
      <c r="E32" s="195"/>
      <c r="F32" s="151"/>
      <c r="G32" s="423"/>
    </row>
    <row r="33" spans="1:12" ht="30" customHeight="1" x14ac:dyDescent="0.3">
      <c r="A33" s="266" t="str">
        <f>IF(L33=1,"T-Client-"&amp;TEXT(COUNTIF($L$4:L33, "1"), "0"), "")</f>
        <v>T-Client-25</v>
      </c>
      <c r="B33" s="56" t="s">
        <v>10</v>
      </c>
      <c r="C33" s="75" t="s">
        <v>519</v>
      </c>
      <c r="D33" s="164"/>
      <c r="E33" s="185"/>
      <c r="F33" s="155">
        <v>1</v>
      </c>
      <c r="G33" s="155" t="s">
        <v>67</v>
      </c>
      <c r="I33" s="129">
        <f>IF(NOT(ISBLANK($B33)),VLOOKUP($B33,specdata,2,FALSE()),"")</f>
        <v>1</v>
      </c>
      <c r="J33" s="129">
        <f>VLOOKUP(G33,AvailabilityData,2,FALSE())</f>
        <v>0</v>
      </c>
      <c r="K33" s="129">
        <f>I33*J33</f>
        <v>0</v>
      </c>
      <c r="L33" s="113">
        <v>1</v>
      </c>
    </row>
    <row r="34" spans="1:12" ht="30" customHeight="1" x14ac:dyDescent="0.3">
      <c r="A34" s="418" t="str">
        <f>IF(L34=1,"T-Client-"&amp;TEXT(COUNTIF($L$4:L34, "1"), "0"), "")</f>
        <v/>
      </c>
      <c r="H34" s="113"/>
    </row>
    <row r="35" spans="1:12" ht="30" customHeight="1" x14ac:dyDescent="0.3">
      <c r="H35" s="113"/>
    </row>
    <row r="36" spans="1:12" ht="30" customHeight="1" x14ac:dyDescent="0.3">
      <c r="H36" s="113"/>
    </row>
    <row r="37" spans="1:12" ht="30" customHeight="1" x14ac:dyDescent="0.3">
      <c r="H37" s="113"/>
    </row>
    <row r="38" spans="1:12" ht="30" customHeight="1" x14ac:dyDescent="0.3">
      <c r="H38" s="113"/>
    </row>
    <row r="39" spans="1:12" ht="30" customHeight="1" x14ac:dyDescent="0.3">
      <c r="H39" s="113"/>
    </row>
    <row r="40" spans="1:12" ht="30" customHeight="1" x14ac:dyDescent="0.3">
      <c r="H40" s="113"/>
    </row>
    <row r="41" spans="1:12" ht="30" customHeight="1" x14ac:dyDescent="0.3">
      <c r="H41" s="113"/>
    </row>
    <row r="42" spans="1:12" ht="30" customHeight="1" x14ac:dyDescent="0.3">
      <c r="H42" s="113"/>
    </row>
    <row r="43" spans="1:12" ht="30" customHeight="1" x14ac:dyDescent="0.3">
      <c r="H43" s="113"/>
    </row>
    <row r="44" spans="1:12" ht="30" customHeight="1" x14ac:dyDescent="0.3">
      <c r="H44" s="113"/>
    </row>
    <row r="45" spans="1:12" ht="30" customHeight="1" x14ac:dyDescent="0.3">
      <c r="H45" s="113"/>
    </row>
    <row r="46" spans="1:12" ht="30" customHeight="1" x14ac:dyDescent="0.3">
      <c r="H46" s="113"/>
    </row>
    <row r="47" spans="1:12" ht="30" customHeight="1" x14ac:dyDescent="0.3">
      <c r="H47" s="113"/>
    </row>
    <row r="48" spans="1:12" x14ac:dyDescent="0.3">
      <c r="H48" s="113"/>
    </row>
    <row r="49" spans="4:8" ht="30" customHeight="1" x14ac:dyDescent="0.3">
      <c r="D49" s="202"/>
      <c r="H49" s="113"/>
    </row>
    <row r="50" spans="4:8" ht="30" customHeight="1" x14ac:dyDescent="0.3">
      <c r="D50" s="202"/>
      <c r="H50" s="113"/>
    </row>
    <row r="51" spans="4:8" ht="30" customHeight="1" x14ac:dyDescent="0.3">
      <c r="D51" s="202"/>
    </row>
    <row r="52" spans="4:8" ht="30" customHeight="1" x14ac:dyDescent="0.3"/>
    <row r="53" spans="4:8" ht="30" customHeight="1" x14ac:dyDescent="0.3">
      <c r="D53" s="227"/>
    </row>
    <row r="54" spans="4:8" ht="30" customHeight="1" x14ac:dyDescent="0.3">
      <c r="D54" s="227"/>
    </row>
    <row r="55" spans="4:8" ht="30" customHeight="1" x14ac:dyDescent="0.3">
      <c r="D55" s="227"/>
    </row>
    <row r="56" spans="4:8" ht="30" customHeight="1" x14ac:dyDescent="0.3">
      <c r="D56" s="227"/>
    </row>
    <row r="57" spans="4:8" ht="30" customHeight="1" x14ac:dyDescent="0.3">
      <c r="D57" s="227"/>
    </row>
    <row r="58" spans="4:8" ht="30" customHeight="1" x14ac:dyDescent="0.3">
      <c r="D58" s="227"/>
    </row>
    <row r="59" spans="4:8" ht="30" customHeight="1" x14ac:dyDescent="0.3">
      <c r="D59" s="227"/>
    </row>
    <row r="60" spans="4:8" ht="30" customHeight="1" x14ac:dyDescent="0.3">
      <c r="D60" s="227"/>
    </row>
    <row r="61" spans="4:8" ht="30" customHeight="1" x14ac:dyDescent="0.3">
      <c r="D61" s="202"/>
    </row>
    <row r="62" spans="4:8" ht="30" customHeight="1" x14ac:dyDescent="0.3">
      <c r="D62" s="202"/>
    </row>
    <row r="63" spans="4:8" ht="30" customHeight="1" x14ac:dyDescent="0.3">
      <c r="D63" s="202"/>
    </row>
    <row r="64" spans="4:8" ht="30" customHeight="1" x14ac:dyDescent="0.3">
      <c r="D64" s="202"/>
    </row>
    <row r="65" spans="4:4" ht="30" customHeight="1" x14ac:dyDescent="0.3">
      <c r="D65" s="227"/>
    </row>
    <row r="66" spans="4:4" ht="30" customHeight="1" x14ac:dyDescent="0.3">
      <c r="D66" s="227"/>
    </row>
    <row r="67" spans="4:4" ht="30" customHeight="1" x14ac:dyDescent="0.3">
      <c r="D67" s="227"/>
    </row>
    <row r="68" spans="4:4" ht="30" customHeight="1" x14ac:dyDescent="0.3">
      <c r="D68" s="227"/>
    </row>
    <row r="69" spans="4:4" ht="30" customHeight="1" x14ac:dyDescent="0.3">
      <c r="D69" s="227"/>
    </row>
    <row r="70" spans="4:4" ht="30" customHeight="1" x14ac:dyDescent="0.3">
      <c r="D70" s="227"/>
    </row>
    <row r="71" spans="4:4" ht="30" customHeight="1" x14ac:dyDescent="0.3">
      <c r="D71" s="227"/>
    </row>
    <row r="72" spans="4:4" ht="30" customHeight="1" x14ac:dyDescent="0.3">
      <c r="D72" s="227"/>
    </row>
    <row r="73" spans="4:4" ht="30" customHeight="1" x14ac:dyDescent="0.3"/>
    <row r="74" spans="4:4" ht="30" customHeight="1" x14ac:dyDescent="0.3"/>
    <row r="75" spans="4:4" ht="30" customHeight="1" x14ac:dyDescent="0.3"/>
    <row r="76" spans="4:4" ht="30" customHeight="1" x14ac:dyDescent="0.3"/>
    <row r="77" spans="4:4" ht="30" customHeight="1" x14ac:dyDescent="0.3"/>
    <row r="78" spans="4:4" ht="30" customHeight="1" x14ac:dyDescent="0.3"/>
    <row r="79" spans="4:4" ht="30" customHeight="1" x14ac:dyDescent="0.3"/>
    <row r="80" spans="4:4"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45"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59.25" customHeight="1" x14ac:dyDescent="0.3"/>
  </sheetData>
  <sheetProtection algorithmName="SHA-512" hashValue="hZdbKoH/ZKQcBFp0i+1J0C5FoXRBeYF/3T8SEiro14WWZDcXLuZbkdtQtuxZoMyNZeW80mB6P/525dso4usu3w==" saltValue="DLCykg4t/oFkXcCQ4ZU9lA==" spinCount="100000" sheet="1" objects="1" scenarios="1"/>
  <mergeCells count="1">
    <mergeCell ref="S4:U7"/>
  </mergeCells>
  <conditionalFormatting sqref="B1:B1048576">
    <cfRule type="cellIs" dxfId="29" priority="2" operator="equal">
      <formula>"Informational"</formula>
    </cfRule>
    <cfRule type="cellIs" dxfId="28" priority="3" operator="equal">
      <formula>"Not Needed"</formula>
    </cfRule>
    <cfRule type="cellIs" dxfId="27" priority="4" operator="equal">
      <formula>"Critical"</formula>
    </cfRule>
    <cfRule type="cellIs" dxfId="26" priority="5" operator="equal">
      <formula>"Extremely Advantageous"</formula>
    </cfRule>
  </conditionalFormatting>
  <conditionalFormatting sqref="G4:G12 G14:G21 G23:G27 G30:G31 G33">
    <cfRule type="cellIs" dxfId="25"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33" xr:uid="{00000000-0002-0000-0A00-000000000000}">
      <formula1>SpecType</formula1>
      <formula2>0</formula2>
    </dataValidation>
    <dataValidation type="list" allowBlank="1" showInputMessage="1" showErrorMessage="1" sqref="G4:G12 G14:G21 G23:G27 G30:G31 G33" xr:uid="{00000000-0002-0000-0A00-000001000000}">
      <formula1>Availability</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172"/>
  <sheetViews>
    <sheetView zoomScaleNormal="100" zoomScalePageLayoutView="80" workbookViewId="0">
      <selection activeCell="D5" sqref="D5"/>
    </sheetView>
  </sheetViews>
  <sheetFormatPr defaultColWidth="9" defaultRowHeight="15.6" x14ac:dyDescent="0.3"/>
  <cols>
    <col min="1" max="1" width="10.59765625" style="174" customWidth="1"/>
    <col min="2" max="2" width="14.59765625" style="174" customWidth="1"/>
    <col min="3" max="3" width="65.59765625" style="112" customWidth="1"/>
    <col min="4" max="4" width="65.59765625" style="113" customWidth="1"/>
    <col min="5" max="5" width="10.59765625" style="113" hidden="1" customWidth="1"/>
    <col min="6" max="6" width="6.59765625" style="113" hidden="1" customWidth="1"/>
    <col min="7" max="7" width="30.59765625" style="113" customWidth="1"/>
    <col min="8" max="8" width="16.5" style="129" hidden="1" customWidth="1"/>
    <col min="9" max="9" width="12" style="129" hidden="1" customWidth="1"/>
    <col min="10" max="10" width="10.69921875" style="129" hidden="1" customWidth="1"/>
    <col min="11" max="11" width="11.09765625" style="129" hidden="1" customWidth="1"/>
    <col min="12" max="12" width="4.8984375" style="113" hidden="1" customWidth="1"/>
    <col min="13" max="16384" width="9" style="113"/>
  </cols>
  <sheetData>
    <row r="1" spans="1:17" s="114" customFormat="1" ht="105" customHeight="1" thickBot="1" x14ac:dyDescent="0.3">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17" x14ac:dyDescent="0.3">
      <c r="A2" s="312" t="s">
        <v>520</v>
      </c>
      <c r="B2" s="313"/>
      <c r="C2" s="314"/>
      <c r="D2" s="300"/>
      <c r="E2" s="301"/>
      <c r="F2" s="301"/>
      <c r="G2" s="423"/>
      <c r="H2" s="129">
        <f>COUNTA(B4:B31)</f>
        <v>21</v>
      </c>
      <c r="K2" s="129">
        <f>SUM(K3:K31)</f>
        <v>0</v>
      </c>
    </row>
    <row r="3" spans="1:17" ht="36" customHeight="1" x14ac:dyDescent="0.3">
      <c r="A3" s="209"/>
      <c r="B3" s="210"/>
      <c r="C3" s="419" t="s">
        <v>521</v>
      </c>
      <c r="D3" s="420"/>
      <c r="E3" s="286"/>
      <c r="F3" s="286"/>
      <c r="G3" s="421"/>
      <c r="H3" s="131">
        <f>COUNTIF(G:G,"=Select from Drop Down List")</f>
        <v>21</v>
      </c>
    </row>
    <row r="4" spans="1:17" x14ac:dyDescent="0.3">
      <c r="A4" s="94"/>
      <c r="B4" s="71"/>
      <c r="C4" s="148" t="s">
        <v>522</v>
      </c>
      <c r="D4" s="149"/>
      <c r="E4" s="195"/>
      <c r="F4" s="151"/>
      <c r="G4" s="424"/>
      <c r="H4" s="131">
        <f>COUNTIF(G:G,"=Function Available")</f>
        <v>0</v>
      </c>
    </row>
    <row r="5" spans="1:17" ht="43.35" customHeight="1" x14ac:dyDescent="0.3">
      <c r="A5" s="99" t="str">
        <f>IF(L5=1,"T-Serv-"&amp;TEXT(COUNTIF($L$5:L5, "1"), "0"), "")</f>
        <v>T-Serv-1</v>
      </c>
      <c r="B5" s="56" t="s">
        <v>10</v>
      </c>
      <c r="C5" s="98" t="s">
        <v>523</v>
      </c>
      <c r="D5" s="142"/>
      <c r="E5" s="182"/>
      <c r="F5" s="137">
        <v>1</v>
      </c>
      <c r="G5" s="155" t="s">
        <v>67</v>
      </c>
      <c r="H5" s="131">
        <f>COUNTIF(F:G,"=Function Not Available")</f>
        <v>0</v>
      </c>
      <c r="I5" s="129">
        <f>IF(NOT(ISBLANK($B5)),VLOOKUP($B5,specdata,2,FALSE()),"")</f>
        <v>1</v>
      </c>
      <c r="J5" s="129">
        <f>VLOOKUP(G5,AvailabilityData,2,FALSE())</f>
        <v>0</v>
      </c>
      <c r="K5" s="129">
        <f>I5*J5</f>
        <v>0</v>
      </c>
      <c r="L5" s="113">
        <v>1</v>
      </c>
      <c r="O5" s="477"/>
      <c r="P5" s="477"/>
      <c r="Q5" s="477"/>
    </row>
    <row r="6" spans="1:17" ht="30" customHeight="1" x14ac:dyDescent="0.3">
      <c r="A6" s="99" t="str">
        <f>IF(L6=1,"T-Serv-"&amp;TEXT(COUNTIF($L$5:L6, "1"), "0"), "")</f>
        <v>T-Serv-2</v>
      </c>
      <c r="B6" s="56" t="s">
        <v>10</v>
      </c>
      <c r="C6" s="85" t="s">
        <v>524</v>
      </c>
      <c r="D6" s="58"/>
      <c r="E6" s="185"/>
      <c r="F6" s="161">
        <v>1</v>
      </c>
      <c r="G6" s="155" t="s">
        <v>67</v>
      </c>
      <c r="H6" s="131">
        <f>COUNTIF(G:G,"=Exception")</f>
        <v>0</v>
      </c>
      <c r="I6" s="129">
        <f>IF(NOT(ISBLANK($B6)),VLOOKUP($B6,specdata,2,FALSE()),"")</f>
        <v>1</v>
      </c>
      <c r="J6" s="129">
        <f>VLOOKUP(G6,AvailabilityData,2,FALSE())</f>
        <v>0</v>
      </c>
      <c r="K6" s="129">
        <f>I6*J6</f>
        <v>0</v>
      </c>
      <c r="L6" s="113">
        <v>1</v>
      </c>
      <c r="O6" s="477"/>
      <c r="P6" s="477"/>
      <c r="Q6" s="477"/>
    </row>
    <row r="7" spans="1:17" ht="31.2" x14ac:dyDescent="0.3">
      <c r="A7" s="99" t="str">
        <f>IF(L7=1,"T-Serv-"&amp;TEXT(COUNTIF($L$5:L7, "1"), "0"), "")</f>
        <v>T-Serv-3</v>
      </c>
      <c r="B7" s="56" t="s">
        <v>10</v>
      </c>
      <c r="C7" s="85" t="s">
        <v>525</v>
      </c>
      <c r="D7" s="58"/>
      <c r="E7" s="185"/>
      <c r="F7" s="155">
        <v>1</v>
      </c>
      <c r="G7" s="281" t="s">
        <v>67</v>
      </c>
      <c r="H7" s="152">
        <f>COUNTIFS(B:B,"=Critical",G:G,"=Select from Drop Down List")</f>
        <v>0</v>
      </c>
      <c r="I7" s="129">
        <f>IF(NOT(ISBLANK($B7)),VLOOKUP($B7,specdata,2,FALSE()),"")</f>
        <v>1</v>
      </c>
      <c r="J7" s="129">
        <f>VLOOKUP(G7,AvailabilityData,2,FALSE())</f>
        <v>0</v>
      </c>
      <c r="K7" s="129">
        <f>I7*J7</f>
        <v>0</v>
      </c>
      <c r="L7" s="113">
        <v>1</v>
      </c>
      <c r="O7" s="477"/>
      <c r="P7" s="477"/>
      <c r="Q7" s="477"/>
    </row>
    <row r="8" spans="1:17" ht="43.5" customHeight="1" x14ac:dyDescent="0.3">
      <c r="A8" s="99" t="str">
        <f>IF(L8=1,"T-Serv-"&amp;TEXT(COUNTIF($L$5:L8, "1"), "0"), "")</f>
        <v>T-Serv-4</v>
      </c>
      <c r="B8" s="64" t="s">
        <v>10</v>
      </c>
      <c r="C8" s="97" t="s">
        <v>526</v>
      </c>
      <c r="D8" s="201"/>
      <c r="E8" s="274"/>
      <c r="F8" s="275">
        <v>1</v>
      </c>
      <c r="G8" s="216" t="s">
        <v>67</v>
      </c>
      <c r="H8" s="152">
        <f>COUNTIFS(B:B,"=Critical",G:G,"=Function Available")</f>
        <v>0</v>
      </c>
      <c r="I8" s="129">
        <f>IF(NOT(ISBLANK($B8)),VLOOKUP($B8,specdata,2,FALSE()),"")</f>
        <v>1</v>
      </c>
      <c r="J8" s="129">
        <f>VLOOKUP(G8,AvailabilityData,2,FALSE())</f>
        <v>0</v>
      </c>
      <c r="K8" s="129">
        <f>I8*J8</f>
        <v>0</v>
      </c>
      <c r="L8" s="113">
        <v>1</v>
      </c>
      <c r="O8" s="477"/>
      <c r="P8" s="477"/>
      <c r="Q8" s="477"/>
    </row>
    <row r="9" spans="1:17" x14ac:dyDescent="0.3">
      <c r="A9" s="209"/>
      <c r="B9" s="315"/>
      <c r="C9" s="478" t="s">
        <v>527</v>
      </c>
      <c r="D9" s="478"/>
      <c r="E9" s="478"/>
      <c r="F9" s="478"/>
      <c r="G9" s="478"/>
      <c r="H9" s="152">
        <f>COUNTIFS(B:B,"=Critical",G:G,"=Function Not Available")</f>
        <v>0</v>
      </c>
    </row>
    <row r="10" spans="1:17" x14ac:dyDescent="0.3">
      <c r="A10" s="94"/>
      <c r="B10" s="71"/>
      <c r="C10" s="148" t="s">
        <v>528</v>
      </c>
      <c r="D10" s="149"/>
      <c r="E10" s="195"/>
      <c r="F10" s="151"/>
      <c r="G10" s="422"/>
      <c r="H10" s="152">
        <f>COUNTIFS(B:B,"=Critical",G:G,"=Exception")</f>
        <v>0</v>
      </c>
    </row>
    <row r="11" spans="1:17" ht="30" customHeight="1" x14ac:dyDescent="0.3">
      <c r="A11" s="99" t="str">
        <f>IF(L11=1,"T-Serv-"&amp;TEXT(COUNTIF($L$5:L11, "1"), "0"), "")</f>
        <v>T-Serv-5</v>
      </c>
      <c r="B11" s="108" t="s">
        <v>10</v>
      </c>
      <c r="C11" s="98" t="s">
        <v>529</v>
      </c>
      <c r="D11" s="142"/>
      <c r="E11" s="182"/>
      <c r="F11" s="137">
        <v>1</v>
      </c>
      <c r="G11" s="153" t="s">
        <v>67</v>
      </c>
      <c r="H11" s="156">
        <f>COUNTIFS(B:B,"=Important",G:G,"=Select from Drop Down List")</f>
        <v>21</v>
      </c>
      <c r="I11" s="129">
        <f>IF(NOT(ISBLANK($B11)),VLOOKUP($B11,specdata,2,FALSE()),"")</f>
        <v>1</v>
      </c>
      <c r="J11" s="129">
        <f>VLOOKUP(G11,AvailabilityData,2,FALSE())</f>
        <v>0</v>
      </c>
      <c r="K11" s="129">
        <f>I11*J11</f>
        <v>0</v>
      </c>
      <c r="L11" s="113">
        <v>1</v>
      </c>
    </row>
    <row r="12" spans="1:17" ht="30" customHeight="1" x14ac:dyDescent="0.3">
      <c r="A12" s="99" t="str">
        <f>IF(L12=1,"T-Serv-"&amp;TEXT(COUNTIF($L$5:L12, "1"), "0"), "")</f>
        <v>T-Serv-6</v>
      </c>
      <c r="B12" s="64" t="s">
        <v>10</v>
      </c>
      <c r="C12" s="97" t="s">
        <v>530</v>
      </c>
      <c r="D12" s="201"/>
      <c r="E12" s="274"/>
      <c r="F12" s="161">
        <v>1</v>
      </c>
      <c r="G12" s="275" t="s">
        <v>67</v>
      </c>
      <c r="H12" s="156">
        <f>COUNTIFS(B:B,"=Important",G:G,"=Function Available")</f>
        <v>0</v>
      </c>
      <c r="I12" s="129">
        <f>IF(NOT(ISBLANK($B12)),VLOOKUP($B12,specdata,2,FALSE()),"")</f>
        <v>1</v>
      </c>
      <c r="J12" s="129">
        <f>VLOOKUP(G12,AvailabilityData,2,FALSE())</f>
        <v>0</v>
      </c>
      <c r="K12" s="129">
        <f>I12*J12</f>
        <v>0</v>
      </c>
      <c r="L12" s="113">
        <v>1</v>
      </c>
    </row>
    <row r="13" spans="1:17" x14ac:dyDescent="0.3">
      <c r="A13" s="94"/>
      <c r="B13" s="71"/>
      <c r="C13" s="148" t="s">
        <v>531</v>
      </c>
      <c r="D13" s="149"/>
      <c r="E13" s="195"/>
      <c r="F13" s="151"/>
      <c r="G13" s="422"/>
      <c r="H13" s="156">
        <f>COUNTIFS(B:B,"=Important",G:G,"=Function Not Available")</f>
        <v>0</v>
      </c>
    </row>
    <row r="14" spans="1:17" ht="31.2" x14ac:dyDescent="0.3">
      <c r="A14" s="99" t="str">
        <f>IF(L14=1,"T-Serv-"&amp;TEXT(COUNTIF($L$5:L14, "1"), "0"), "")</f>
        <v>T-Serv-7</v>
      </c>
      <c r="B14" s="56" t="s">
        <v>10</v>
      </c>
      <c r="C14" s="98" t="s">
        <v>532</v>
      </c>
      <c r="D14" s="142"/>
      <c r="E14" s="182"/>
      <c r="F14" s="137">
        <v>1</v>
      </c>
      <c r="G14" s="153" t="s">
        <v>67</v>
      </c>
      <c r="H14" s="156">
        <f>COUNTIFS(B:B,"=Important",G:G,"=Exception")</f>
        <v>0</v>
      </c>
      <c r="I14" s="129">
        <f>IF(NOT(ISBLANK($B14)),VLOOKUP($B14,specdata,2,FALSE()),"")</f>
        <v>1</v>
      </c>
      <c r="J14" s="129">
        <f>VLOOKUP(G14,AvailabilityData,2,FALSE())</f>
        <v>0</v>
      </c>
      <c r="K14" s="129">
        <f>I14*J14</f>
        <v>0</v>
      </c>
      <c r="L14" s="113">
        <v>1</v>
      </c>
    </row>
    <row r="15" spans="1:17" ht="31.2" x14ac:dyDescent="0.3">
      <c r="A15" s="99" t="str">
        <f>IF(L15=1,"T-Serv-"&amp;TEXT(COUNTIF($L$5:L15, "1"), "0"), "")</f>
        <v>T-Serv-8</v>
      </c>
      <c r="B15" s="56" t="s">
        <v>10</v>
      </c>
      <c r="C15" s="85" t="s">
        <v>533</v>
      </c>
      <c r="D15" s="58"/>
      <c r="E15" s="185"/>
      <c r="F15" s="141">
        <v>1</v>
      </c>
      <c r="G15" s="155" t="s">
        <v>67</v>
      </c>
      <c r="H15" s="157">
        <f>COUNTIFS(B:B,"=Informational",G:G,"=Select from Drop Down List")</f>
        <v>0</v>
      </c>
      <c r="I15" s="129">
        <f>IF(NOT(ISBLANK($B15)),VLOOKUP($B15,specdata,2,FALSE()),"")</f>
        <v>1</v>
      </c>
      <c r="J15" s="129">
        <f>VLOOKUP(G15,AvailabilityData,2,FALSE())</f>
        <v>0</v>
      </c>
      <c r="K15" s="129">
        <f>I15*J15</f>
        <v>0</v>
      </c>
      <c r="L15" s="113">
        <v>1</v>
      </c>
    </row>
    <row r="16" spans="1:17" ht="30" customHeight="1" x14ac:dyDescent="0.3">
      <c r="A16" s="99" t="str">
        <f>IF(L16=1,"T-Serv-"&amp;TEXT(COUNTIF($L$5:L16, "1"), "0"), "")</f>
        <v>T-Serv-9</v>
      </c>
      <c r="B16" s="56" t="s">
        <v>10</v>
      </c>
      <c r="C16" s="85" t="s">
        <v>534</v>
      </c>
      <c r="D16" s="58"/>
      <c r="E16" s="185"/>
      <c r="F16" s="141">
        <v>1</v>
      </c>
      <c r="G16" s="155" t="s">
        <v>67</v>
      </c>
      <c r="H16" s="157">
        <f>COUNTIFS(B:B,"=Informational",G:G,"=Function Available")</f>
        <v>0</v>
      </c>
      <c r="I16" s="129">
        <f>IF(NOT(ISBLANK($B16)),VLOOKUP($B16,specdata,2,FALSE()),"")</f>
        <v>1</v>
      </c>
      <c r="J16" s="129">
        <f>VLOOKUP(G16,AvailabilityData,2,FALSE())</f>
        <v>0</v>
      </c>
      <c r="K16" s="129">
        <f>I16*J16</f>
        <v>0</v>
      </c>
      <c r="L16" s="113">
        <v>1</v>
      </c>
    </row>
    <row r="17" spans="1:12" x14ac:dyDescent="0.3">
      <c r="A17" s="94"/>
      <c r="B17" s="71"/>
      <c r="C17" s="148" t="s">
        <v>535</v>
      </c>
      <c r="D17" s="149"/>
      <c r="E17" s="195"/>
      <c r="F17" s="151"/>
      <c r="G17" s="422"/>
      <c r="H17" s="157">
        <f>COUNTIFS(B:B,"=Informational",G:G,"=Function Not Available")</f>
        <v>0</v>
      </c>
    </row>
    <row r="18" spans="1:12" ht="48" customHeight="1" x14ac:dyDescent="0.3">
      <c r="A18" s="99" t="str">
        <f>IF(L18=1,"T-Serv-"&amp;TEXT(COUNTIF($L$5:L18, "1"), "0"), "")</f>
        <v>T-Serv-10</v>
      </c>
      <c r="B18" s="108" t="s">
        <v>10</v>
      </c>
      <c r="C18" s="98" t="s">
        <v>536</v>
      </c>
      <c r="D18" s="142"/>
      <c r="E18" s="182"/>
      <c r="F18" s="137">
        <v>1</v>
      </c>
      <c r="G18" s="153" t="s">
        <v>67</v>
      </c>
      <c r="H18" s="157">
        <f>COUNTIFS(B:B,"=Informational",G:G,"=Exception")</f>
        <v>0</v>
      </c>
      <c r="I18" s="129">
        <f>IF(NOT(ISBLANK($B18)),VLOOKUP($B18,specdata,2,FALSE()),"")</f>
        <v>1</v>
      </c>
      <c r="J18" s="129">
        <f>VLOOKUP(G18,AvailabilityData,2,FALSE())</f>
        <v>0</v>
      </c>
      <c r="K18" s="129">
        <f>I18*J18</f>
        <v>0</v>
      </c>
      <c r="L18" s="113">
        <v>1</v>
      </c>
    </row>
    <row r="19" spans="1:12" ht="30" customHeight="1" x14ac:dyDescent="0.3">
      <c r="A19" s="99" t="str">
        <f>IF(L19=1,"T-Serv-"&amp;TEXT(COUNTIF($L$5:L19, "1"), "0"), "")</f>
        <v>T-Serv-11</v>
      </c>
      <c r="B19" s="56" t="s">
        <v>10</v>
      </c>
      <c r="C19" s="85" t="s">
        <v>537</v>
      </c>
      <c r="D19" s="58"/>
      <c r="E19" s="185"/>
      <c r="F19" s="141">
        <v>1</v>
      </c>
      <c r="G19" s="155" t="s">
        <v>67</v>
      </c>
      <c r="I19" s="129">
        <f>IF(NOT(ISBLANK($B19)),VLOOKUP($B19,specdata,2,FALSE()),"")</f>
        <v>1</v>
      </c>
      <c r="J19" s="129">
        <f>VLOOKUP(G19,AvailabilityData,2,FALSE())</f>
        <v>0</v>
      </c>
      <c r="K19" s="129">
        <f>I19*J19</f>
        <v>0</v>
      </c>
      <c r="L19" s="113">
        <v>1</v>
      </c>
    </row>
    <row r="20" spans="1:12" ht="30" customHeight="1" x14ac:dyDescent="0.3">
      <c r="A20" s="99" t="str">
        <f>IF(L20=1,"T-Serv-"&amp;TEXT(COUNTIF($L$5:L20, "1"), "0"), "")</f>
        <v>T-Serv-12</v>
      </c>
      <c r="B20" s="56" t="s">
        <v>10</v>
      </c>
      <c r="C20" s="85" t="s">
        <v>538</v>
      </c>
      <c r="D20" s="58"/>
      <c r="E20" s="185"/>
      <c r="F20" s="141">
        <v>1</v>
      </c>
      <c r="G20" s="155" t="s">
        <v>67</v>
      </c>
      <c r="I20" s="129">
        <f>IF(NOT(ISBLANK($B20)),VLOOKUP($B20,specdata,2,FALSE()),"")</f>
        <v>1</v>
      </c>
      <c r="J20" s="129">
        <f>VLOOKUP(G20,AvailabilityData,2,FALSE())</f>
        <v>0</v>
      </c>
      <c r="K20" s="129">
        <f>I20*J20</f>
        <v>0</v>
      </c>
      <c r="L20" s="113">
        <v>1</v>
      </c>
    </row>
    <row r="21" spans="1:12" ht="46.8" x14ac:dyDescent="0.3">
      <c r="A21" s="99" t="str">
        <f>IF(L21=1,"T-Serv-"&amp;TEXT(COUNTIF($L$5:L21, "1"), "0"), "")</f>
        <v>T-Serv-13</v>
      </c>
      <c r="B21" s="56" t="s">
        <v>10</v>
      </c>
      <c r="C21" s="97" t="s">
        <v>539</v>
      </c>
      <c r="D21" s="316"/>
      <c r="E21" s="274"/>
      <c r="F21" s="161">
        <v>1</v>
      </c>
      <c r="G21" s="275" t="s">
        <v>67</v>
      </c>
      <c r="I21" s="129">
        <f>IF(NOT(ISBLANK($B21)),VLOOKUP($B21,specdata,2,FALSE()),"")</f>
        <v>1</v>
      </c>
      <c r="J21" s="129">
        <f>VLOOKUP(G21,AvailabilityData,2,FALSE())</f>
        <v>0</v>
      </c>
      <c r="K21" s="129">
        <f>I21*J21</f>
        <v>0</v>
      </c>
      <c r="L21" s="113">
        <v>1</v>
      </c>
    </row>
    <row r="22" spans="1:12" ht="30" customHeight="1" x14ac:dyDescent="0.3">
      <c r="A22" s="99" t="str">
        <f>IF(L22=1,"T-Serv-"&amp;TEXT(COUNTIF($L$5:L22, "1"), "0"), "")</f>
        <v>T-Serv-14</v>
      </c>
      <c r="B22" s="56" t="s">
        <v>10</v>
      </c>
      <c r="C22" s="85" t="s">
        <v>540</v>
      </c>
      <c r="D22" s="186"/>
      <c r="E22" s="185"/>
      <c r="F22" s="161">
        <v>1</v>
      </c>
      <c r="G22" s="275" t="s">
        <v>67</v>
      </c>
      <c r="I22" s="129">
        <f>IF(NOT(ISBLANK($B22)),VLOOKUP($B22,specdata,2,FALSE()),"")</f>
        <v>1</v>
      </c>
      <c r="J22" s="129">
        <f>VLOOKUP(G22,AvailabilityData,2,FALSE())</f>
        <v>0</v>
      </c>
      <c r="K22" s="129">
        <f>I22*J22</f>
        <v>0</v>
      </c>
      <c r="L22" s="113">
        <v>1</v>
      </c>
    </row>
    <row r="23" spans="1:12" x14ac:dyDescent="0.3">
      <c r="A23" s="70"/>
      <c r="B23" s="71"/>
      <c r="C23" s="148" t="s">
        <v>541</v>
      </c>
      <c r="D23" s="149"/>
      <c r="E23" s="195"/>
      <c r="F23" s="151"/>
      <c r="G23" s="422"/>
    </row>
    <row r="24" spans="1:12" ht="30" customHeight="1" x14ac:dyDescent="0.3">
      <c r="A24" s="99" t="str">
        <f>IF(L24=1,"T-Serv-"&amp;TEXT(COUNTIF($L$5:L24, "1"), "0"), "")</f>
        <v>T-Serv-15</v>
      </c>
      <c r="B24" s="108" t="s">
        <v>10</v>
      </c>
      <c r="C24" s="317" t="s">
        <v>542</v>
      </c>
      <c r="D24" s="197"/>
      <c r="E24" s="182"/>
      <c r="F24" s="137">
        <v>1</v>
      </c>
      <c r="G24" s="153" t="s">
        <v>67</v>
      </c>
      <c r="I24" s="129">
        <f>IF(NOT(ISBLANK($B24)),VLOOKUP($B24,specdata,2,FALSE()),"")</f>
        <v>1</v>
      </c>
      <c r="J24" s="129">
        <f>VLOOKUP(G24,AvailabilityData,2,FALSE())</f>
        <v>0</v>
      </c>
      <c r="K24" s="129">
        <f>I24*J24</f>
        <v>0</v>
      </c>
      <c r="L24" s="113">
        <v>1</v>
      </c>
    </row>
    <row r="25" spans="1:12" ht="48" customHeight="1" x14ac:dyDescent="0.3">
      <c r="A25" s="99" t="str">
        <f>IF(L25=1,"T-Serv-"&amp;TEXT(COUNTIF($L$5:L25, "1"), "0"), "")</f>
        <v>T-Serv-16</v>
      </c>
      <c r="B25" s="64" t="s">
        <v>10</v>
      </c>
      <c r="C25" s="97" t="s">
        <v>543</v>
      </c>
      <c r="D25" s="201"/>
      <c r="E25" s="274"/>
      <c r="F25" s="161">
        <v>1</v>
      </c>
      <c r="G25" s="275" t="s">
        <v>67</v>
      </c>
      <c r="I25" s="129">
        <f>IF(NOT(ISBLANK($B25)),VLOOKUP($B25,specdata,2,FALSE()),"")</f>
        <v>1</v>
      </c>
      <c r="J25" s="129">
        <f>VLOOKUP(G25,AvailabilityData,2,FALSE())</f>
        <v>0</v>
      </c>
      <c r="K25" s="129">
        <f>I25*J25</f>
        <v>0</v>
      </c>
      <c r="L25" s="113">
        <v>1</v>
      </c>
    </row>
    <row r="26" spans="1:12" ht="31.2" x14ac:dyDescent="0.3">
      <c r="A26" s="99" t="str">
        <f>IF(L26=1,"T-Serv-"&amp;TEXT(COUNTIF($L$5:L26, "1"), "0"), "")</f>
        <v>T-Serv-17</v>
      </c>
      <c r="B26" s="64" t="s">
        <v>10</v>
      </c>
      <c r="C26" s="85" t="s">
        <v>544</v>
      </c>
      <c r="D26" s="58"/>
      <c r="E26" s="185"/>
      <c r="F26" s="155">
        <v>1</v>
      </c>
      <c r="G26" s="155" t="s">
        <v>67</v>
      </c>
      <c r="I26" s="129">
        <f>IF(NOT(ISBLANK($B26)),VLOOKUP($B26,specdata,2,FALSE()),"")</f>
        <v>1</v>
      </c>
      <c r="J26" s="129">
        <f>VLOOKUP(G26,AvailabilityData,2,FALSE())</f>
        <v>0</v>
      </c>
      <c r="K26" s="129">
        <f>I26*J26</f>
        <v>0</v>
      </c>
      <c r="L26" s="113">
        <v>1</v>
      </c>
    </row>
    <row r="27" spans="1:12" x14ac:dyDescent="0.3">
      <c r="A27" s="318"/>
      <c r="B27" s="319"/>
      <c r="C27" s="480" t="s">
        <v>545</v>
      </c>
      <c r="D27" s="480"/>
      <c r="E27" s="320"/>
      <c r="F27" s="321"/>
      <c r="G27" s="422"/>
    </row>
    <row r="28" spans="1:12" ht="62.4" x14ac:dyDescent="0.3">
      <c r="A28" s="99" t="str">
        <f>IF(L28=1,"T-Serv-"&amp;TEXT(COUNTIF($L$5:L28, "1"), "0"), "")</f>
        <v>T-Serv-18</v>
      </c>
      <c r="B28" s="64" t="s">
        <v>10</v>
      </c>
      <c r="C28" s="85" t="s">
        <v>546</v>
      </c>
      <c r="D28" s="186"/>
      <c r="E28" s="185"/>
      <c r="F28" s="155">
        <v>1</v>
      </c>
      <c r="G28" s="155" t="s">
        <v>67</v>
      </c>
      <c r="I28" s="129">
        <f>IF(NOT(ISBLANK($B28)),VLOOKUP($B28,specdata,2,FALSE()),"")</f>
        <v>1</v>
      </c>
      <c r="J28" s="129">
        <f>VLOOKUP(G28,AvailabilityData,2,FALSE())</f>
        <v>0</v>
      </c>
      <c r="K28" s="129">
        <f>I28*J28</f>
        <v>0</v>
      </c>
      <c r="L28" s="113">
        <v>1</v>
      </c>
    </row>
    <row r="29" spans="1:12" ht="46.8" x14ac:dyDescent="0.3">
      <c r="A29" s="99" t="str">
        <f>IF(L29=1,"T-Serv-"&amp;TEXT(COUNTIF($L$5:L29, "1"), "0"), "")</f>
        <v>T-Serv-19</v>
      </c>
      <c r="B29" s="64" t="s">
        <v>10</v>
      </c>
      <c r="C29" s="85" t="s">
        <v>547</v>
      </c>
      <c r="D29" s="186"/>
      <c r="E29" s="185"/>
      <c r="F29" s="155">
        <v>1</v>
      </c>
      <c r="G29" s="155" t="s">
        <v>67</v>
      </c>
      <c r="I29" s="129">
        <f>IF(NOT(ISBLANK($B29)),VLOOKUP($B29,specdata,2,FALSE()),"")</f>
        <v>1</v>
      </c>
      <c r="J29" s="129">
        <f>VLOOKUP(G29,AvailabilityData,2,FALSE())</f>
        <v>0</v>
      </c>
      <c r="K29" s="129">
        <f>I29*J29</f>
        <v>0</v>
      </c>
      <c r="L29" s="113">
        <v>1</v>
      </c>
    </row>
    <row r="30" spans="1:12" ht="46.8" x14ac:dyDescent="0.3">
      <c r="A30" s="99" t="str">
        <f>IF(L30=1,"T-Serv-"&amp;TEXT(COUNTIF($L$5:L30, "1"), "0"), "")</f>
        <v>T-Serv-20</v>
      </c>
      <c r="B30" s="56" t="s">
        <v>10</v>
      </c>
      <c r="C30" s="85" t="s">
        <v>548</v>
      </c>
      <c r="D30" s="58"/>
      <c r="E30" s="185"/>
      <c r="F30" s="155">
        <v>1</v>
      </c>
      <c r="G30" s="155" t="s">
        <v>67</v>
      </c>
      <c r="I30" s="129">
        <f>IF(NOT(ISBLANK($B30)),VLOOKUP($B30,specdata,2,FALSE()),"")</f>
        <v>1</v>
      </c>
      <c r="J30" s="129">
        <f>VLOOKUP(G30,AvailabilityData,2,FALSE())</f>
        <v>0</v>
      </c>
      <c r="K30" s="129">
        <f>I30*J30</f>
        <v>0</v>
      </c>
      <c r="L30" s="113">
        <v>1</v>
      </c>
    </row>
    <row r="31" spans="1:12" ht="62.4" x14ac:dyDescent="0.3">
      <c r="A31" s="99" t="str">
        <f>IF(L31=1,"T-Serv-"&amp;TEXT(COUNTIF($L$5:L31, "1"), "0"), "")</f>
        <v>T-Serv-21</v>
      </c>
      <c r="B31" s="56" t="s">
        <v>10</v>
      </c>
      <c r="C31" s="85" t="s">
        <v>549</v>
      </c>
      <c r="D31" s="186"/>
      <c r="E31" s="185"/>
      <c r="F31" s="155">
        <v>1</v>
      </c>
      <c r="G31" s="155" t="s">
        <v>67</v>
      </c>
      <c r="I31" s="129">
        <f>IF(NOT(ISBLANK($B31)),VLOOKUP($B31,specdata,2,FALSE()),"")</f>
        <v>1</v>
      </c>
      <c r="J31" s="129">
        <f>VLOOKUP(G31,AvailabilityData,2,FALSE())</f>
        <v>0</v>
      </c>
      <c r="K31" s="129">
        <f>I31*J31</f>
        <v>0</v>
      </c>
      <c r="L31" s="113">
        <v>1</v>
      </c>
    </row>
    <row r="32" spans="1:12" ht="30" customHeight="1" x14ac:dyDescent="0.3"/>
    <row r="33" ht="45"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15" customHeight="1" x14ac:dyDescent="0.3"/>
    <row r="41" ht="15"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3" ht="30" customHeight="1" x14ac:dyDescent="0.3"/>
    <row r="64" ht="30" customHeight="1" x14ac:dyDescent="0.3"/>
    <row r="65" spans="3:4" ht="30" customHeight="1" x14ac:dyDescent="0.3"/>
    <row r="66" spans="3:4" ht="30" customHeight="1" x14ac:dyDescent="0.3"/>
    <row r="67" spans="3:4" ht="30" customHeight="1" x14ac:dyDescent="0.3"/>
    <row r="68" spans="3:4" ht="30" customHeight="1" x14ac:dyDescent="0.3"/>
    <row r="69" spans="3:4" ht="30" customHeight="1" x14ac:dyDescent="0.3"/>
    <row r="70" spans="3:4" ht="30" customHeight="1" x14ac:dyDescent="0.3"/>
    <row r="71" spans="3:4" ht="30" customHeight="1" x14ac:dyDescent="0.3"/>
    <row r="72" spans="3:4" ht="30" customHeight="1" x14ac:dyDescent="0.3"/>
    <row r="73" spans="3:4" ht="30" customHeight="1" x14ac:dyDescent="0.3"/>
    <row r="74" spans="3:4" ht="30" customHeight="1" x14ac:dyDescent="0.3"/>
    <row r="75" spans="3:4" ht="30" customHeight="1" x14ac:dyDescent="0.3"/>
    <row r="76" spans="3:4" ht="30" customHeight="1" x14ac:dyDescent="0.3"/>
    <row r="77" spans="3:4" ht="30" customHeight="1" x14ac:dyDescent="0.3"/>
    <row r="78" spans="3:4" ht="30" customHeight="1" x14ac:dyDescent="0.3"/>
    <row r="80" spans="3:4" ht="30" customHeight="1" x14ac:dyDescent="0.3">
      <c r="C80" s="175"/>
      <c r="D80" s="202"/>
    </row>
    <row r="81" spans="3:4" ht="30" customHeight="1" x14ac:dyDescent="0.3">
      <c r="C81" s="175"/>
      <c r="D81" s="202"/>
    </row>
    <row r="82" spans="3:4" ht="30" customHeight="1" x14ac:dyDescent="0.3">
      <c r="C82" s="175"/>
      <c r="D82" s="202"/>
    </row>
    <row r="83" spans="3:4" ht="30" customHeight="1" x14ac:dyDescent="0.3"/>
    <row r="84" spans="3:4" ht="30" customHeight="1" x14ac:dyDescent="0.3">
      <c r="C84" s="175"/>
      <c r="D84" s="202"/>
    </row>
    <row r="85" spans="3:4" ht="30" customHeight="1" x14ac:dyDescent="0.3">
      <c r="C85" s="175"/>
      <c r="D85" s="202"/>
    </row>
    <row r="86" spans="3:4" ht="30" customHeight="1" x14ac:dyDescent="0.3">
      <c r="C86" s="175"/>
      <c r="D86" s="202"/>
    </row>
    <row r="87" spans="3:4" ht="30" customHeight="1" x14ac:dyDescent="0.3">
      <c r="C87" s="175"/>
      <c r="D87" s="202"/>
    </row>
    <row r="88" spans="3:4" ht="30" customHeight="1" x14ac:dyDescent="0.3">
      <c r="C88" s="175"/>
      <c r="D88" s="202"/>
    </row>
    <row r="89" spans="3:4" ht="30" customHeight="1" x14ac:dyDescent="0.3">
      <c r="C89" s="175"/>
      <c r="D89" s="202"/>
    </row>
    <row r="90" spans="3:4" ht="30" customHeight="1" x14ac:dyDescent="0.3">
      <c r="C90" s="175"/>
      <c r="D90" s="202"/>
    </row>
    <row r="91" spans="3:4" ht="30" customHeight="1" x14ac:dyDescent="0.3">
      <c r="C91" s="175"/>
      <c r="D91" s="202"/>
    </row>
    <row r="92" spans="3:4" ht="30" customHeight="1" x14ac:dyDescent="0.3">
      <c r="C92" s="175"/>
      <c r="D92" s="202"/>
    </row>
    <row r="93" spans="3:4" ht="30" customHeight="1" x14ac:dyDescent="0.3">
      <c r="C93" s="175"/>
      <c r="D93" s="202"/>
    </row>
    <row r="94" spans="3:4" ht="30" customHeight="1" x14ac:dyDescent="0.3">
      <c r="C94" s="175"/>
      <c r="D94" s="202"/>
    </row>
    <row r="95" spans="3:4" ht="30" customHeight="1" x14ac:dyDescent="0.3">
      <c r="C95" s="175"/>
      <c r="D95" s="202"/>
    </row>
    <row r="96" spans="3:4" ht="30" customHeight="1" x14ac:dyDescent="0.3">
      <c r="C96" s="175"/>
      <c r="D96" s="202"/>
    </row>
    <row r="97" spans="3:4" ht="30" customHeight="1" x14ac:dyDescent="0.3">
      <c r="C97" s="175"/>
      <c r="D97" s="202"/>
    </row>
    <row r="98" spans="3:4" ht="30" customHeight="1" x14ac:dyDescent="0.3">
      <c r="C98" s="175"/>
      <c r="D98" s="202"/>
    </row>
    <row r="99" spans="3:4" ht="30" customHeight="1" x14ac:dyDescent="0.3">
      <c r="C99" s="175"/>
      <c r="D99" s="202"/>
    </row>
    <row r="100" spans="3:4" ht="30" customHeight="1" x14ac:dyDescent="0.3">
      <c r="C100" s="175"/>
      <c r="D100" s="202"/>
    </row>
    <row r="101" spans="3:4" ht="30" customHeight="1" x14ac:dyDescent="0.3">
      <c r="C101" s="175"/>
      <c r="D101" s="202"/>
    </row>
    <row r="102" spans="3:4" ht="30" customHeight="1" x14ac:dyDescent="0.3">
      <c r="C102" s="175"/>
      <c r="D102" s="202"/>
    </row>
    <row r="103" spans="3:4" ht="30" customHeight="1" x14ac:dyDescent="0.3">
      <c r="C103" s="175"/>
      <c r="D103" s="202"/>
    </row>
    <row r="104" spans="3:4" ht="30" customHeight="1" x14ac:dyDescent="0.3"/>
    <row r="105" spans="3:4" ht="30" customHeight="1" x14ac:dyDescent="0.3"/>
    <row r="106" spans="3:4" ht="30" customHeight="1" x14ac:dyDescent="0.3"/>
    <row r="107" spans="3:4" ht="30" customHeight="1" x14ac:dyDescent="0.3"/>
    <row r="108" spans="3:4" ht="30" customHeight="1" x14ac:dyDescent="0.3"/>
    <row r="109" spans="3:4" ht="30" customHeight="1" x14ac:dyDescent="0.3"/>
    <row r="110" spans="3:4" ht="30" customHeight="1" x14ac:dyDescent="0.3"/>
    <row r="111" spans="3:4" ht="30" customHeight="1" x14ac:dyDescent="0.3"/>
    <row r="112" spans="3:4"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45"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59.25" customHeight="1" x14ac:dyDescent="0.3"/>
  </sheetData>
  <sheetProtection algorithmName="SHA-512" hashValue="7bKCVcV2SpjwwzzvP2xo1QKlXYULG35Y7QYZQKMVXzJx1WUFKB2G+yBZO1+e4yCbl8CeTm+WNSCa3ZGRs/+J5A==" saltValue="JMgbFV1vhwXKiS5+NRW9nA==" spinCount="100000" sheet="1" objects="1" scenarios="1"/>
  <mergeCells count="3">
    <mergeCell ref="O5:Q8"/>
    <mergeCell ref="C9:G9"/>
    <mergeCell ref="C27:D27"/>
  </mergeCells>
  <conditionalFormatting sqref="B1:B8 C3 C9 B10:B26 C27 B28:B1048576">
    <cfRule type="cellIs" dxfId="24" priority="4" operator="equal">
      <formula>"Not Needed"</formula>
    </cfRule>
    <cfRule type="cellIs" dxfId="23" priority="5" operator="equal">
      <formula>"Extremely Advantageous"</formula>
    </cfRule>
  </conditionalFormatting>
  <conditionalFormatting sqref="B1:B1048576">
    <cfRule type="cellIs" dxfId="22" priority="2" operator="equal">
      <formula>"Informational"</formula>
    </cfRule>
    <cfRule type="cellIs" dxfId="21" priority="3" operator="equal">
      <formula>"Critical"</formula>
    </cfRule>
  </conditionalFormatting>
  <conditionalFormatting sqref="G5:G8 G11:G12 G14:G16 G18:G22 G24:G26 G28:G31">
    <cfRule type="cellIs" dxfId="20" priority="6" operator="equal">
      <formula>"Select from Drop Down List"</formula>
    </cfRule>
  </conditionalFormatting>
  <dataValidations count="2">
    <dataValidation type="list" allowBlank="1" showInputMessage="1" showErrorMessage="1" sqref="G5:G8 G11:G12 G14:G16 G18:G22 G24:G26 G28:G31" xr:uid="{00000000-0002-0000-0B00-000000000000}">
      <formula1>Availability</formula1>
      <formula2>0</formula2>
    </dataValidation>
    <dataValidation type="list" allowBlank="1" showInputMessage="1" showErrorMessage="1" errorTitle="Invalid specification type" error="Please enter a Specification type from the drop-down list." sqref="B3:B8 B10:B26 B28:B31" xr:uid="{00000000-0002-0000-0B00-000001000000}">
      <formula1>SpecType</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Q166"/>
  <sheetViews>
    <sheetView zoomScaleNormal="100" zoomScalePageLayoutView="90" workbookViewId="0">
      <selection activeCell="O4" sqref="O4:Q7"/>
    </sheetView>
  </sheetViews>
  <sheetFormatPr defaultColWidth="9" defaultRowHeight="15.6" x14ac:dyDescent="0.3"/>
  <cols>
    <col min="1" max="1" width="10.59765625" style="174" customWidth="1"/>
    <col min="2" max="2" width="14.59765625" style="174" customWidth="1"/>
    <col min="3" max="3" width="65.59765625" style="204" customWidth="1"/>
    <col min="4" max="4" width="65.59765625" style="113" customWidth="1"/>
    <col min="5" max="5" width="10.59765625" style="113" hidden="1" customWidth="1"/>
    <col min="6" max="6" width="6.59765625" style="113" hidden="1" customWidth="1"/>
    <col min="7" max="7" width="30.59765625" style="113" customWidth="1"/>
    <col min="8" max="8" width="11.69921875" style="131" hidden="1" customWidth="1"/>
    <col min="9" max="10" width="9.09765625" style="131" hidden="1" customWidth="1"/>
    <col min="11" max="11" width="10" style="131" hidden="1" customWidth="1"/>
    <col min="12" max="12" width="7.8984375" style="113" hidden="1" customWidth="1"/>
    <col min="13" max="16384" width="9" style="113"/>
  </cols>
  <sheetData>
    <row r="1" spans="1:17" s="114" customFormat="1" ht="105" customHeight="1" thickBot="1" x14ac:dyDescent="0.3">
      <c r="A1" s="322" t="s">
        <v>68</v>
      </c>
      <c r="B1" s="118" t="s">
        <v>69</v>
      </c>
      <c r="C1" s="322" t="str">
        <f>'Support Data'!A18</f>
        <v>Functional Specifications</v>
      </c>
      <c r="D1" s="323" t="str">
        <f>'Support Data'!$A$19</f>
        <v>Contractor Work Area</v>
      </c>
      <c r="E1" s="323" t="str">
        <f>'Support Data'!A20</f>
        <v>Additional Documentation Needed</v>
      </c>
      <c r="F1" s="324" t="s">
        <v>44</v>
      </c>
      <c r="G1" s="323" t="str">
        <f>'Support Data'!A22</f>
        <v>Availability</v>
      </c>
      <c r="H1" s="122" t="str">
        <f>'Support Data'!A23</f>
        <v>Summary</v>
      </c>
      <c r="I1" s="122" t="str">
        <f>'Support Data'!A24</f>
        <v>Spec Weight</v>
      </c>
      <c r="J1" s="122" t="str">
        <f>'Support Data'!A25</f>
        <v>Avail Weight</v>
      </c>
      <c r="K1" s="122" t="str">
        <f>'Support Data'!A26</f>
        <v>Score</v>
      </c>
      <c r="L1" s="122" t="s">
        <v>255</v>
      </c>
    </row>
    <row r="2" spans="1:17" x14ac:dyDescent="0.3">
      <c r="A2" s="325" t="s">
        <v>550</v>
      </c>
      <c r="B2" s="313"/>
      <c r="C2" s="315"/>
      <c r="D2" s="126"/>
      <c r="E2" s="128"/>
      <c r="F2" s="128"/>
      <c r="G2" s="430"/>
      <c r="H2" s="450">
        <f>COUNTA(B3:B193)</f>
        <v>99</v>
      </c>
      <c r="I2" s="450"/>
      <c r="J2" s="450"/>
      <c r="K2" s="450">
        <f>SUM(K3:K26)</f>
        <v>0</v>
      </c>
      <c r="L2" s="449"/>
    </row>
    <row r="3" spans="1:17" ht="24.75" customHeight="1" x14ac:dyDescent="0.3">
      <c r="A3" s="94"/>
      <c r="B3" s="71"/>
      <c r="C3" s="72" t="s">
        <v>551</v>
      </c>
      <c r="D3" s="173"/>
      <c r="E3" s="302"/>
      <c r="F3" s="303"/>
      <c r="G3" s="304"/>
      <c r="H3" s="450">
        <f>COUNTIF(G:G,"=Select from Drop Down List")</f>
        <v>99</v>
      </c>
      <c r="I3" s="450"/>
      <c r="J3" s="450"/>
      <c r="K3" s="450"/>
      <c r="L3" s="449"/>
    </row>
    <row r="4" spans="1:17" ht="43.35" customHeight="1" x14ac:dyDescent="0.3">
      <c r="A4" s="99" t="str">
        <f>IF(Security!L4=1,"S-Sec-"&amp;TEXT(COUNTIF(Security!L4, "1"), "0"), "")</f>
        <v>S-Sec-1</v>
      </c>
      <c r="B4" s="108" t="s">
        <v>9</v>
      </c>
      <c r="C4" s="98" t="s">
        <v>552</v>
      </c>
      <c r="D4" s="181"/>
      <c r="E4" s="182"/>
      <c r="F4" s="153"/>
      <c r="G4" s="153" t="s">
        <v>67</v>
      </c>
      <c r="H4" s="450">
        <f>COUNTIF(G:G,"=Function Available")</f>
        <v>0</v>
      </c>
      <c r="I4" s="450">
        <f>IF(NOT(ISBLANK($B4)),VLOOKUP($B4,specdata,2,FALSE()),"")</f>
        <v>5</v>
      </c>
      <c r="J4" s="450">
        <f>VLOOKUP('[6]Directory Services'!G4,AvailabilityData,2,FALSE)</f>
        <v>0</v>
      </c>
      <c r="K4" s="450">
        <f>I4*J4</f>
        <v>0</v>
      </c>
      <c r="L4" s="449">
        <v>1</v>
      </c>
      <c r="O4" s="477"/>
      <c r="P4" s="477"/>
      <c r="Q4" s="477"/>
    </row>
    <row r="5" spans="1:17" ht="78" x14ac:dyDescent="0.3">
      <c r="A5" s="99" t="str">
        <f>IF(Security!L5=1,"S-Sec-"&amp;TEXT(COUNTIF(Security!$L$4:L5, "1"), "0"), "")</f>
        <v>S-Sec-2</v>
      </c>
      <c r="B5" s="108" t="s">
        <v>10</v>
      </c>
      <c r="C5" s="97" t="s">
        <v>553</v>
      </c>
      <c r="D5" s="316"/>
      <c r="E5" s="182"/>
      <c r="F5" s="153"/>
      <c r="G5" s="153" t="s">
        <v>67</v>
      </c>
      <c r="H5" s="450">
        <f>COUNTIF(G:G,"=Function Not Available")</f>
        <v>0</v>
      </c>
      <c r="I5" s="450">
        <f>IF(NOT(ISBLANK($B5)),VLOOKUP($B5,specdata,2,FALSE()),"")</f>
        <v>1</v>
      </c>
      <c r="J5" s="450">
        <f>VLOOKUP('[6]Directory Services'!G5,AvailabilityData,2,FALSE)</f>
        <v>0</v>
      </c>
      <c r="K5" s="450">
        <f>I5*J5</f>
        <v>0</v>
      </c>
      <c r="L5" s="449">
        <v>1</v>
      </c>
      <c r="O5" s="477"/>
      <c r="P5" s="477"/>
      <c r="Q5" s="477"/>
    </row>
    <row r="6" spans="1:17" x14ac:dyDescent="0.3">
      <c r="A6" s="94"/>
      <c r="B6" s="71"/>
      <c r="C6" s="148" t="s">
        <v>554</v>
      </c>
      <c r="D6" s="149"/>
      <c r="E6" s="195"/>
      <c r="F6" s="151"/>
      <c r="G6" s="422"/>
      <c r="H6" s="450">
        <f>COUNTIF(G:G,"=Exception")</f>
        <v>0</v>
      </c>
      <c r="I6" s="450"/>
      <c r="J6" s="450"/>
      <c r="K6" s="450"/>
      <c r="L6" s="449"/>
      <c r="O6" s="477"/>
      <c r="P6" s="477"/>
      <c r="Q6" s="477"/>
    </row>
    <row r="7" spans="1:17" ht="46.8" x14ac:dyDescent="0.3">
      <c r="A7" s="99" t="str">
        <f>IF(Security!L7=1,"S-Sec-"&amp;TEXT(COUNTIF(Security!$L$4:L7, "1"), "0"), "")</f>
        <v>S-Sec-3</v>
      </c>
      <c r="B7" s="108" t="s">
        <v>10</v>
      </c>
      <c r="C7" s="98" t="s">
        <v>555</v>
      </c>
      <c r="D7" s="142"/>
      <c r="E7" s="182"/>
      <c r="F7" s="153"/>
      <c r="G7" s="280" t="s">
        <v>67</v>
      </c>
      <c r="H7" s="451">
        <f>COUNTIFS(B:B,"=Critical",G:G,"=Select from Drop Down List")</f>
        <v>8</v>
      </c>
      <c r="I7" s="450">
        <f t="shared" ref="I7:I12" si="0">IF(NOT(ISBLANK($B7)),VLOOKUP($B7,specdata,2,FALSE()),"")</f>
        <v>1</v>
      </c>
      <c r="J7" s="450">
        <f>VLOOKUP('[6]Directory Services'!G7,AvailabilityData,2,FALSE)</f>
        <v>0</v>
      </c>
      <c r="K7" s="450">
        <f t="shared" ref="K7:K12" si="1">I7*J7</f>
        <v>0</v>
      </c>
      <c r="L7" s="449">
        <v>1</v>
      </c>
      <c r="O7" s="477"/>
      <c r="P7" s="477"/>
      <c r="Q7" s="477"/>
    </row>
    <row r="8" spans="1:17" ht="41.25" customHeight="1" x14ac:dyDescent="0.3">
      <c r="A8" s="99" t="str">
        <f>IF(Security!L8=1,"S-Sec-"&amp;TEXT(COUNTIF(Security!$L$4:L8, "1"), "0"), "")</f>
        <v>S-Sec-4</v>
      </c>
      <c r="B8" s="108" t="s">
        <v>10</v>
      </c>
      <c r="C8" s="85" t="s">
        <v>556</v>
      </c>
      <c r="D8" s="58"/>
      <c r="E8" s="185"/>
      <c r="F8" s="155"/>
      <c r="G8" s="281" t="s">
        <v>67</v>
      </c>
      <c r="H8" s="152">
        <f>COUNTIFS(B:B,"=Critical",G:G,"=Function Available")</f>
        <v>0</v>
      </c>
      <c r="I8" s="450">
        <f t="shared" si="0"/>
        <v>1</v>
      </c>
      <c r="J8" s="450">
        <f>VLOOKUP('[6]Directory Services'!G8,AvailabilityData,2,FALSE)</f>
        <v>0</v>
      </c>
      <c r="K8" s="450">
        <f t="shared" si="1"/>
        <v>0</v>
      </c>
      <c r="L8" s="449">
        <v>1</v>
      </c>
    </row>
    <row r="9" spans="1:17" ht="62.25" customHeight="1" x14ac:dyDescent="0.3">
      <c r="A9" s="99" t="str">
        <f>IF(Security!L9=1,"S-Sec-"&amp;TEXT(COUNTIF(Security!$L$4:L9, "1"), "0"), "")</f>
        <v>S-Sec-5</v>
      </c>
      <c r="B9" s="56" t="s">
        <v>10</v>
      </c>
      <c r="C9" s="85" t="s">
        <v>557</v>
      </c>
      <c r="D9" s="186"/>
      <c r="E9" s="185"/>
      <c r="F9" s="155"/>
      <c r="G9" s="281" t="s">
        <v>67</v>
      </c>
      <c r="H9" s="152">
        <f>COUNTIFS(B:B,"=Critical",G:G,"=Function Not Available")</f>
        <v>0</v>
      </c>
      <c r="I9" s="450">
        <f t="shared" si="0"/>
        <v>1</v>
      </c>
      <c r="J9" s="450">
        <f>VLOOKUP('[6]Directory Services'!G9,AvailabilityData,2,FALSE)</f>
        <v>0</v>
      </c>
      <c r="K9" s="450">
        <f t="shared" si="1"/>
        <v>0</v>
      </c>
      <c r="L9" s="449">
        <v>1</v>
      </c>
    </row>
    <row r="10" spans="1:17" ht="46.8" x14ac:dyDescent="0.3">
      <c r="A10" s="99" t="str">
        <f>IF(Security!L10=1,"S-Sec-"&amp;TEXT(COUNTIF(Security!$L$4:L10, "1"), "0"), "")</f>
        <v>S-Sec-6</v>
      </c>
      <c r="B10" s="56" t="s">
        <v>10</v>
      </c>
      <c r="C10" s="85" t="s">
        <v>558</v>
      </c>
      <c r="D10" s="186"/>
      <c r="E10" s="185"/>
      <c r="F10" s="155"/>
      <c r="G10" s="281" t="s">
        <v>67</v>
      </c>
      <c r="H10" s="152">
        <f>COUNTIFS(B:B,"=Critical",G:G,"=Exception")</f>
        <v>0</v>
      </c>
      <c r="I10" s="450">
        <f t="shared" si="0"/>
        <v>1</v>
      </c>
      <c r="J10" s="450">
        <f>VLOOKUP('[6]Directory Services'!G10,AvailabilityData,2,FALSE)</f>
        <v>0</v>
      </c>
      <c r="K10" s="450">
        <f t="shared" si="1"/>
        <v>0</v>
      </c>
      <c r="L10" s="449">
        <v>1</v>
      </c>
    </row>
    <row r="11" spans="1:17" ht="39.75" customHeight="1" x14ac:dyDescent="0.3">
      <c r="A11" s="99" t="str">
        <f>IF(Security!L11=1,"S-Sec-"&amp;TEXT(COUNTIF(Security!$L$4:L11, "1"), "0"), "")</f>
        <v>S-Sec-7</v>
      </c>
      <c r="B11" s="108" t="s">
        <v>10</v>
      </c>
      <c r="C11" s="85" t="s">
        <v>559</v>
      </c>
      <c r="D11" s="186"/>
      <c r="E11" s="185"/>
      <c r="F11" s="155"/>
      <c r="G11" s="281" t="s">
        <v>67</v>
      </c>
      <c r="H11" s="156">
        <f>COUNTIFS(B:B,"=Important",G:G,"=Select from Drop Down List")</f>
        <v>91</v>
      </c>
      <c r="I11" s="450">
        <f t="shared" si="0"/>
        <v>1</v>
      </c>
      <c r="J11" s="450">
        <f>VLOOKUP('[6]Directory Services'!G11,AvailabilityData,2,FALSE)</f>
        <v>0</v>
      </c>
      <c r="K11" s="450">
        <f t="shared" si="1"/>
        <v>0</v>
      </c>
      <c r="L11" s="449">
        <v>1</v>
      </c>
    </row>
    <row r="12" spans="1:17" ht="31.2" x14ac:dyDescent="0.3">
      <c r="A12" s="99" t="str">
        <f>IF(Security!L12=1,"S-Sec-"&amp;TEXT(COUNTIF(Security!$L$4:L12, "1"), "0"), "")</f>
        <v>S-Sec-8</v>
      </c>
      <c r="B12" s="108" t="s">
        <v>10</v>
      </c>
      <c r="C12" s="97" t="s">
        <v>560</v>
      </c>
      <c r="D12" s="201"/>
      <c r="E12" s="274"/>
      <c r="F12" s="275"/>
      <c r="G12" s="216" t="s">
        <v>67</v>
      </c>
      <c r="H12" s="156">
        <f>COUNTIFS(B:B,"=Important",G:G,"=Function Available")</f>
        <v>0</v>
      </c>
      <c r="I12" s="450">
        <f t="shared" si="0"/>
        <v>1</v>
      </c>
      <c r="J12" s="450">
        <f>VLOOKUP('[6]Directory Services'!G12,AvailabilityData,2,FALSE)</f>
        <v>0</v>
      </c>
      <c r="K12" s="450">
        <f t="shared" si="1"/>
        <v>0</v>
      </c>
      <c r="L12" s="449">
        <v>1</v>
      </c>
    </row>
    <row r="13" spans="1:17" x14ac:dyDescent="0.3">
      <c r="A13" s="99" t="str">
        <f>IF(Security!L13=1,"S-Sec-"&amp;TEXT(COUNTIF(Security!$L$4:L13, "1"), "0"), "")</f>
        <v/>
      </c>
      <c r="B13" s="71"/>
      <c r="C13" s="148" t="s">
        <v>561</v>
      </c>
      <c r="D13" s="149"/>
      <c r="E13" s="195"/>
      <c r="F13" s="151"/>
      <c r="G13" s="422"/>
      <c r="H13" s="156">
        <f>COUNTIFS(B:B,"=Important",G:G,"=Function Not Available")</f>
        <v>0</v>
      </c>
      <c r="I13" s="450"/>
      <c r="J13" s="450"/>
      <c r="K13" s="450"/>
      <c r="L13" s="449"/>
    </row>
    <row r="14" spans="1:17" ht="46.8" x14ac:dyDescent="0.3">
      <c r="A14" s="99" t="str">
        <f>IF(Security!L14=1,"S-Sec-"&amp;TEXT(COUNTIF(Security!$L$4:L14, "1"), "0"), "")</f>
        <v>S-Sec-9</v>
      </c>
      <c r="B14" s="108" t="s">
        <v>10</v>
      </c>
      <c r="C14" s="98" t="s">
        <v>562</v>
      </c>
      <c r="D14" s="142"/>
      <c r="E14" s="182"/>
      <c r="F14" s="153"/>
      <c r="G14" s="280" t="s">
        <v>67</v>
      </c>
      <c r="H14" s="156">
        <f>COUNTIFS(B:B,"=Important",G:G,"=Exception")</f>
        <v>0</v>
      </c>
      <c r="I14" s="450">
        <f>IF(NOT(ISBLANK($B14)),VLOOKUP($B14,specdata,2,FALSE()),"")</f>
        <v>1</v>
      </c>
      <c r="J14" s="450"/>
      <c r="K14" s="450"/>
      <c r="L14" s="449">
        <v>1</v>
      </c>
    </row>
    <row r="15" spans="1:17" ht="30" customHeight="1" x14ac:dyDescent="0.3">
      <c r="A15" s="99" t="str">
        <f>IF(Security!L15=1,"S-Sec-"&amp;TEXT(COUNTIF(Security!$L$4:L15, "1"), "0"), "")</f>
        <v>S-Sec-10</v>
      </c>
      <c r="B15" s="108" t="s">
        <v>10</v>
      </c>
      <c r="C15" s="85" t="s">
        <v>563</v>
      </c>
      <c r="D15" s="58"/>
      <c r="E15" s="185"/>
      <c r="F15" s="155"/>
      <c r="G15" s="281" t="s">
        <v>67</v>
      </c>
      <c r="H15" s="157">
        <f>COUNTIFS(B:B,"=Informational",G:G,"=Select from Drop Down List")</f>
        <v>0</v>
      </c>
      <c r="I15" s="450">
        <f>IF(NOT(ISBLANK($B15)),VLOOKUP($B15,specdata,2,FALSE()),"")</f>
        <v>1</v>
      </c>
      <c r="J15" s="450">
        <f>VLOOKUP('[6]Directory Services'!G15,AvailabilityData,2,FALSE)</f>
        <v>0</v>
      </c>
      <c r="K15" s="450">
        <f>I15*J15</f>
        <v>0</v>
      </c>
      <c r="L15" s="449">
        <v>1</v>
      </c>
    </row>
    <row r="16" spans="1:17" ht="46.8" x14ac:dyDescent="0.3">
      <c r="A16" s="99" t="str">
        <f>IF(Security!L16=1,"S-Sec-"&amp;TEXT(COUNTIF(Security!$L$4:L16, "1"), "0"), "")</f>
        <v>S-Sec-11</v>
      </c>
      <c r="B16" s="64" t="s">
        <v>10</v>
      </c>
      <c r="C16" s="97" t="s">
        <v>564</v>
      </c>
      <c r="D16" s="201"/>
      <c r="E16" s="274"/>
      <c r="F16" s="275"/>
      <c r="G16" s="216" t="s">
        <v>67</v>
      </c>
      <c r="H16" s="157">
        <f>COUNTIFS(B:B,"=Informational",G:G,"=Function Available")</f>
        <v>0</v>
      </c>
      <c r="I16" s="450">
        <f>IF(NOT(ISBLANK($B16)),VLOOKUP($B16,specdata,2,FALSE()),"")</f>
        <v>1</v>
      </c>
      <c r="J16" s="450">
        <f>VLOOKUP('[6]Directory Services'!G16,AvailabilityData,2,FALSE)</f>
        <v>0</v>
      </c>
      <c r="K16" s="450">
        <f>I16*J16</f>
        <v>0</v>
      </c>
      <c r="L16" s="449">
        <v>1</v>
      </c>
    </row>
    <row r="17" spans="1:12" x14ac:dyDescent="0.3">
      <c r="A17" s="99" t="str">
        <f>IF(Security!L17=1,"S-Sec-"&amp;TEXT(COUNTIF(Security!$L$4:L17, "1"), "0"), "")</f>
        <v/>
      </c>
      <c r="B17" s="71"/>
      <c r="C17" s="148" t="s">
        <v>565</v>
      </c>
      <c r="D17" s="149"/>
      <c r="E17" s="195"/>
      <c r="F17" s="151"/>
      <c r="G17" s="422"/>
      <c r="H17" s="157">
        <f>COUNTIFS(B:B,"=Informational",G:G,"=Function Not Available")</f>
        <v>0</v>
      </c>
      <c r="I17" s="450"/>
      <c r="J17" s="450"/>
      <c r="K17" s="450"/>
      <c r="L17" s="449"/>
    </row>
    <row r="18" spans="1:12" ht="46.8" x14ac:dyDescent="0.3">
      <c r="A18" s="99" t="str">
        <f>IF(Security!L18=1,"S-Sec-"&amp;TEXT(COUNTIF(Security!$L$4:L18, "1"), "0"), "")</f>
        <v>S-Sec-12</v>
      </c>
      <c r="B18" s="108" t="s">
        <v>10</v>
      </c>
      <c r="C18" s="98" t="s">
        <v>566</v>
      </c>
      <c r="D18" s="142"/>
      <c r="E18" s="182"/>
      <c r="F18" s="137"/>
      <c r="G18" s="153" t="s">
        <v>67</v>
      </c>
      <c r="H18" s="157">
        <f>COUNTIFS(B:B,"=Informational",G:G,"=Exception")</f>
        <v>0</v>
      </c>
      <c r="I18" s="450">
        <f>IF(NOT(ISBLANK($B18)),VLOOKUP($B18,specdata,2,FALSE()),"")</f>
        <v>1</v>
      </c>
      <c r="J18" s="450">
        <f>VLOOKUP('[6]Directory Services'!G18,AvailabilityData,2,FALSE)</f>
        <v>0</v>
      </c>
      <c r="K18" s="450">
        <f>I18*J18</f>
        <v>0</v>
      </c>
      <c r="L18" s="449">
        <v>1</v>
      </c>
    </row>
    <row r="19" spans="1:12" ht="30" customHeight="1" x14ac:dyDescent="0.3">
      <c r="A19" s="99" t="str">
        <f>IF(Security!L19=1,"S-Sec-"&amp;TEXT(COUNTIF(Security!$L$4:L19, "1"), "0"), "")</f>
        <v>S-Sec-13</v>
      </c>
      <c r="B19" s="108" t="s">
        <v>10</v>
      </c>
      <c r="C19" s="85" t="s">
        <v>567</v>
      </c>
      <c r="D19" s="58"/>
      <c r="E19" s="182"/>
      <c r="F19" s="137"/>
      <c r="G19" s="155" t="s">
        <v>67</v>
      </c>
      <c r="H19" s="450"/>
      <c r="I19" s="450">
        <f>IF(NOT(ISBLANK($B19)),VLOOKUP($B19,specdata,2,FALSE()),"")</f>
        <v>1</v>
      </c>
      <c r="J19" s="450">
        <f>VLOOKUP('[6]Directory Services'!G19,AvailabilityData,2,FALSE)</f>
        <v>0</v>
      </c>
      <c r="K19" s="450">
        <f>I19*J19</f>
        <v>0</v>
      </c>
      <c r="L19" s="449">
        <v>1</v>
      </c>
    </row>
    <row r="20" spans="1:12" ht="30" customHeight="1" x14ac:dyDescent="0.3">
      <c r="A20" s="99" t="str">
        <f>IF(Security!L20=1,"S-Sec-"&amp;TEXT(COUNTIF(Security!$L$4:L20, "1"), "0"), "")</f>
        <v>S-Sec-14</v>
      </c>
      <c r="B20" s="108" t="s">
        <v>10</v>
      </c>
      <c r="C20" s="85" t="s">
        <v>568</v>
      </c>
      <c r="D20" s="58"/>
      <c r="E20" s="182"/>
      <c r="F20" s="137"/>
      <c r="G20" s="155" t="s">
        <v>67</v>
      </c>
      <c r="H20" s="450"/>
      <c r="I20" s="450">
        <f>IF(NOT(ISBLANK($B20)),VLOOKUP($B20,specdata,2,FALSE()),"")</f>
        <v>1</v>
      </c>
      <c r="J20" s="450">
        <f>VLOOKUP('[6]Directory Services'!G20,AvailabilityData,2,FALSE)</f>
        <v>0</v>
      </c>
      <c r="K20" s="450">
        <f>I20*J20</f>
        <v>0</v>
      </c>
      <c r="L20" s="449">
        <v>1</v>
      </c>
    </row>
    <row r="21" spans="1:12" ht="46.8" x14ac:dyDescent="0.3">
      <c r="A21" s="99" t="str">
        <f>IF(Security!L21=1,"S-Sec-"&amp;TEXT(COUNTIF(Security!$L$4:L21, "1"), "0"), "")</f>
        <v>S-Sec-15</v>
      </c>
      <c r="B21" s="108" t="s">
        <v>10</v>
      </c>
      <c r="C21" s="97" t="s">
        <v>569</v>
      </c>
      <c r="D21" s="201"/>
      <c r="E21" s="184"/>
      <c r="F21" s="160"/>
      <c r="G21" s="275" t="s">
        <v>67</v>
      </c>
      <c r="H21" s="450"/>
      <c r="I21" s="450">
        <f>IF(NOT(ISBLANK($B21)),VLOOKUP($B21,specdata,2,FALSE()),"")</f>
        <v>1</v>
      </c>
      <c r="J21" s="450">
        <f>VLOOKUP('[6]Directory Services'!G21,AvailabilityData,2,FALSE)</f>
        <v>0</v>
      </c>
      <c r="K21" s="450">
        <f>I21*J21</f>
        <v>0</v>
      </c>
      <c r="L21" s="449">
        <v>1</v>
      </c>
    </row>
    <row r="22" spans="1:12" x14ac:dyDescent="0.3">
      <c r="A22" s="99" t="str">
        <f>IF(Security!L22=1,"S-Sec-"&amp;TEXT(COUNTIF(Security!$L$4:L22, "1"), "0"), "")</f>
        <v/>
      </c>
      <c r="B22" s="71"/>
      <c r="C22" s="148" t="s">
        <v>570</v>
      </c>
      <c r="D22" s="149"/>
      <c r="E22" s="195"/>
      <c r="F22" s="151"/>
      <c r="G22" s="422"/>
      <c r="H22" s="450"/>
      <c r="I22" s="450"/>
      <c r="J22" s="450"/>
      <c r="K22" s="450"/>
      <c r="L22" s="449"/>
    </row>
    <row r="23" spans="1:12" ht="46.8" x14ac:dyDescent="0.3">
      <c r="A23" s="99" t="str">
        <f>IF(Security!L23=1,"S-Sec-"&amp;TEXT(COUNTIF(Security!$L$4:L23, "1"), "0"), "")</f>
        <v>S-Sec-16</v>
      </c>
      <c r="B23" s="108" t="s">
        <v>9</v>
      </c>
      <c r="C23" s="98" t="s">
        <v>571</v>
      </c>
      <c r="D23" s="142"/>
      <c r="E23" s="182"/>
      <c r="F23" s="137"/>
      <c r="G23" s="153" t="s">
        <v>67</v>
      </c>
      <c r="H23" s="450"/>
      <c r="I23" s="450">
        <f t="shared" ref="I23:I39" si="2">IF(NOT(ISBLANK($B23)),VLOOKUP($B23,specdata,2,FALSE()),"")</f>
        <v>5</v>
      </c>
      <c r="J23" s="450">
        <f>VLOOKUP('[6]Directory Services'!G23,AvailabilityData,2,FALSE)</f>
        <v>0</v>
      </c>
      <c r="K23" s="450">
        <f t="shared" ref="K23:K28" si="3">I23*J23</f>
        <v>0</v>
      </c>
      <c r="L23" s="449">
        <v>1</v>
      </c>
    </row>
    <row r="24" spans="1:12" ht="30" customHeight="1" x14ac:dyDescent="0.3">
      <c r="A24" s="99" t="str">
        <f>IF(Security!L24=1,"S-Sec-"&amp;TEXT(COUNTIF(Security!$L$4:L24, "1"), "0"), "")</f>
        <v>S-Sec-17</v>
      </c>
      <c r="B24" s="56" t="s">
        <v>9</v>
      </c>
      <c r="C24" s="65" t="s">
        <v>572</v>
      </c>
      <c r="D24" s="58"/>
      <c r="E24" s="182"/>
      <c r="F24" s="137"/>
      <c r="G24" s="155" t="s">
        <v>67</v>
      </c>
      <c r="H24" s="450"/>
      <c r="I24" s="450">
        <f t="shared" si="2"/>
        <v>5</v>
      </c>
      <c r="J24" s="450">
        <f>VLOOKUP('[6]Directory Services'!G24,AvailabilityData,2,FALSE)</f>
        <v>0</v>
      </c>
      <c r="K24" s="450">
        <f t="shared" si="3"/>
        <v>0</v>
      </c>
      <c r="L24" s="449">
        <v>1</v>
      </c>
    </row>
    <row r="25" spans="1:12" ht="30" customHeight="1" x14ac:dyDescent="0.3">
      <c r="A25" s="99" t="str">
        <f>IF(Security!L25=1,"S-Sec-"&amp;TEXT(COUNTIF(Security!$L$4:L25, "1"), "0"), "")</f>
        <v>S-Sec-18</v>
      </c>
      <c r="B25" s="56" t="s">
        <v>9</v>
      </c>
      <c r="C25" s="65" t="s">
        <v>573</v>
      </c>
      <c r="D25" s="58"/>
      <c r="E25" s="182"/>
      <c r="F25" s="137"/>
      <c r="G25" s="155" t="s">
        <v>67</v>
      </c>
      <c r="H25" s="450"/>
      <c r="I25" s="450">
        <f t="shared" si="2"/>
        <v>5</v>
      </c>
      <c r="J25" s="450">
        <f>VLOOKUP('[6]Directory Services'!G25,AvailabilityData,2,FALSE)</f>
        <v>0</v>
      </c>
      <c r="K25" s="450">
        <f t="shared" si="3"/>
        <v>0</v>
      </c>
      <c r="L25" s="449">
        <v>1</v>
      </c>
    </row>
    <row r="26" spans="1:12" ht="30" customHeight="1" x14ac:dyDescent="0.3">
      <c r="A26" s="99" t="str">
        <f>IF(Security!L26=1,"S-Sec-"&amp;TEXT(COUNTIF(Security!$L$4:L26, "1"), "0"), "")</f>
        <v>S-Sec-19</v>
      </c>
      <c r="B26" s="56" t="s">
        <v>9</v>
      </c>
      <c r="C26" s="65" t="s">
        <v>574</v>
      </c>
      <c r="D26" s="58"/>
      <c r="E26" s="182"/>
      <c r="F26" s="137"/>
      <c r="G26" s="155" t="s">
        <v>67</v>
      </c>
      <c r="H26" s="450"/>
      <c r="I26" s="450">
        <f t="shared" si="2"/>
        <v>5</v>
      </c>
      <c r="J26" s="450">
        <f>VLOOKUP('[6]Directory Services'!G26,AvailabilityData,2,FALSE)</f>
        <v>0</v>
      </c>
      <c r="K26" s="450">
        <f t="shared" si="3"/>
        <v>0</v>
      </c>
      <c r="L26" s="449">
        <v>1</v>
      </c>
    </row>
    <row r="27" spans="1:12" ht="31.2" x14ac:dyDescent="0.3">
      <c r="A27" s="99" t="str">
        <f>IF(Security!L27=1,"S-Sec-"&amp;TEXT(COUNTIF(Security!$L$4:L27, "1"), "0"), "")</f>
        <v>S-Sec-20</v>
      </c>
      <c r="B27" s="56" t="s">
        <v>10</v>
      </c>
      <c r="C27" s="85" t="s">
        <v>575</v>
      </c>
      <c r="D27" s="58"/>
      <c r="E27" s="182"/>
      <c r="F27" s="137"/>
      <c r="G27" s="155" t="s">
        <v>67</v>
      </c>
      <c r="H27" s="450"/>
      <c r="I27" s="450">
        <f t="shared" si="2"/>
        <v>1</v>
      </c>
      <c r="J27" s="450">
        <f>VLOOKUP('[6]Directory Services'!G27,AvailabilityData,2,FALSE)</f>
        <v>0</v>
      </c>
      <c r="K27" s="450">
        <f t="shared" si="3"/>
        <v>0</v>
      </c>
      <c r="L27" s="449">
        <v>1</v>
      </c>
    </row>
    <row r="28" spans="1:12" ht="46.8" x14ac:dyDescent="0.3">
      <c r="A28" s="99" t="str">
        <f>IF(Security!L28=1,"S-Sec-"&amp;TEXT(COUNTIF(Security!$L$4:L28, "1"), "0"), "")</f>
        <v>S-Sec-21</v>
      </c>
      <c r="B28" s="64" t="s">
        <v>10</v>
      </c>
      <c r="C28" s="97" t="s">
        <v>576</v>
      </c>
      <c r="D28" s="316"/>
      <c r="E28" s="184"/>
      <c r="F28" s="160"/>
      <c r="G28" s="275" t="s">
        <v>67</v>
      </c>
      <c r="H28" s="450"/>
      <c r="I28" s="450">
        <f t="shared" si="2"/>
        <v>1</v>
      </c>
      <c r="J28" s="450">
        <f>VLOOKUP('[6]Directory Services'!G28,AvailabilityData,2,FALSE)</f>
        <v>0</v>
      </c>
      <c r="K28" s="450">
        <f t="shared" si="3"/>
        <v>0</v>
      </c>
      <c r="L28" s="449">
        <v>1</v>
      </c>
    </row>
    <row r="29" spans="1:12" x14ac:dyDescent="0.3">
      <c r="A29" s="99" t="str">
        <f>IF(Security!L29=1,"S-Sec-"&amp;TEXT(COUNTIF(Security!$L$4:L29, "1"), "0"), "")</f>
        <v/>
      </c>
      <c r="B29" s="71"/>
      <c r="C29" s="148" t="s">
        <v>577</v>
      </c>
      <c r="D29" s="326"/>
      <c r="E29" s="195"/>
      <c r="F29" s="151"/>
      <c r="G29" s="422"/>
      <c r="H29" s="450"/>
      <c r="I29" s="450" t="str">
        <f t="shared" si="2"/>
        <v/>
      </c>
      <c r="J29" s="450" t="s">
        <v>1283</v>
      </c>
      <c r="K29" s="450" t="s">
        <v>1282</v>
      </c>
      <c r="L29" s="449" t="s">
        <v>1282</v>
      </c>
    </row>
    <row r="30" spans="1:12" ht="30" customHeight="1" x14ac:dyDescent="0.3">
      <c r="A30" s="99" t="str">
        <f>IF(Security!L30=1,"S-Sec-"&amp;TEXT(COUNTIF(Security!$L$4:L30, "1"), "0"), "")</f>
        <v>S-Sec-22</v>
      </c>
      <c r="B30" s="56" t="s">
        <v>10</v>
      </c>
      <c r="C30" s="65" t="s">
        <v>572</v>
      </c>
      <c r="D30" s="186"/>
      <c r="E30" s="184"/>
      <c r="F30" s="160"/>
      <c r="G30" s="275" t="s">
        <v>67</v>
      </c>
      <c r="H30" s="450"/>
      <c r="I30" s="450">
        <f t="shared" si="2"/>
        <v>1</v>
      </c>
      <c r="J30" s="450">
        <f>VLOOKUP('[6]Directory Services'!G30,AvailabilityData,2,FALSE)</f>
        <v>0</v>
      </c>
      <c r="K30" s="450">
        <f t="shared" ref="K30:K37" si="4">I30*J30</f>
        <v>0</v>
      </c>
      <c r="L30" s="449">
        <v>1</v>
      </c>
    </row>
    <row r="31" spans="1:12" ht="30" customHeight="1" x14ac:dyDescent="0.3">
      <c r="A31" s="99" t="str">
        <f>IF(Security!L31=1,"S-Sec-"&amp;TEXT(COUNTIF(Security!$L$4:L31, "1"), "0"), "")</f>
        <v>S-Sec-23</v>
      </c>
      <c r="B31" s="56" t="s">
        <v>10</v>
      </c>
      <c r="C31" s="65" t="s">
        <v>578</v>
      </c>
      <c r="D31" s="186"/>
      <c r="E31" s="184"/>
      <c r="F31" s="160"/>
      <c r="G31" s="275" t="s">
        <v>67</v>
      </c>
      <c r="H31" s="450"/>
      <c r="I31" s="450">
        <f t="shared" si="2"/>
        <v>1</v>
      </c>
      <c r="J31" s="450">
        <f>VLOOKUP('[6]Directory Services'!G31,AvailabilityData,2,FALSE)</f>
        <v>0</v>
      </c>
      <c r="K31" s="450">
        <f t="shared" si="4"/>
        <v>0</v>
      </c>
      <c r="L31" s="449">
        <v>1</v>
      </c>
    </row>
    <row r="32" spans="1:12" ht="30" customHeight="1" x14ac:dyDescent="0.3">
      <c r="A32" s="99" t="str">
        <f>IF(Security!L32=1,"S-Sec-"&amp;TEXT(COUNTIF(Security!$L$4:L32, "1"), "0"), "")</f>
        <v>S-Sec-24</v>
      </c>
      <c r="B32" s="56" t="s">
        <v>10</v>
      </c>
      <c r="C32" s="65" t="s">
        <v>579</v>
      </c>
      <c r="D32" s="186"/>
      <c r="E32" s="184"/>
      <c r="F32" s="160"/>
      <c r="G32" s="275" t="s">
        <v>67</v>
      </c>
      <c r="H32" s="450"/>
      <c r="I32" s="450">
        <f t="shared" si="2"/>
        <v>1</v>
      </c>
      <c r="J32" s="450">
        <f>VLOOKUP('[6]Directory Services'!G32,AvailabilityData,2,FALSE)</f>
        <v>0</v>
      </c>
      <c r="K32" s="450">
        <f t="shared" si="4"/>
        <v>0</v>
      </c>
      <c r="L32" s="449">
        <v>1</v>
      </c>
    </row>
    <row r="33" spans="1:12" ht="31.2" x14ac:dyDescent="0.3">
      <c r="A33" s="99" t="str">
        <f>IF(Security!L33=1,"S-Sec-"&amp;TEXT(COUNTIF(Security!$L$4:L33, "1"), "0"), "")</f>
        <v>S-Sec-25</v>
      </c>
      <c r="B33" s="108" t="s">
        <v>10</v>
      </c>
      <c r="C33" s="85" t="s">
        <v>580</v>
      </c>
      <c r="D33" s="186"/>
      <c r="E33" s="185"/>
      <c r="F33" s="155"/>
      <c r="G33" s="155" t="s">
        <v>67</v>
      </c>
      <c r="H33" s="450"/>
      <c r="I33" s="450">
        <f t="shared" si="2"/>
        <v>1</v>
      </c>
      <c r="J33" s="450">
        <f>VLOOKUP('[6]Directory Services'!G33,AvailabilityData,2,FALSE)</f>
        <v>0</v>
      </c>
      <c r="K33" s="450">
        <f t="shared" si="4"/>
        <v>0</v>
      </c>
      <c r="L33" s="449">
        <v>1</v>
      </c>
    </row>
    <row r="34" spans="1:12" ht="30" customHeight="1" x14ac:dyDescent="0.3">
      <c r="A34" s="99" t="str">
        <f>IF(Security!L34=1,"S-Sec-"&amp;TEXT(COUNTIF(Security!$L$4:L34, "1"), "0"), "")</f>
        <v>S-Sec-26</v>
      </c>
      <c r="B34" s="108" t="s">
        <v>9</v>
      </c>
      <c r="C34" s="85" t="s">
        <v>581</v>
      </c>
      <c r="D34" s="58"/>
      <c r="E34" s="182"/>
      <c r="F34" s="137"/>
      <c r="G34" s="155" t="s">
        <v>67</v>
      </c>
      <c r="H34" s="450"/>
      <c r="I34" s="450">
        <f t="shared" si="2"/>
        <v>5</v>
      </c>
      <c r="J34" s="450">
        <f>VLOOKUP('[6]Directory Services'!G34,AvailabilityData,2,FALSE)</f>
        <v>0</v>
      </c>
      <c r="K34" s="450">
        <f t="shared" si="4"/>
        <v>0</v>
      </c>
      <c r="L34" s="449">
        <v>1</v>
      </c>
    </row>
    <row r="35" spans="1:12" ht="30" customHeight="1" x14ac:dyDescent="0.3">
      <c r="A35" s="99" t="str">
        <f>IF(Security!L35=1,"S-Sec-"&amp;TEXT(COUNTIF(Security!$L$4:L35, "1"), "0"), "")</f>
        <v>S-Sec-27</v>
      </c>
      <c r="B35" s="108" t="s">
        <v>9</v>
      </c>
      <c r="C35" s="85" t="s">
        <v>582</v>
      </c>
      <c r="D35" s="186"/>
      <c r="E35" s="182"/>
      <c r="F35" s="137"/>
      <c r="G35" s="155" t="s">
        <v>67</v>
      </c>
      <c r="H35" s="450"/>
      <c r="I35" s="450">
        <f t="shared" si="2"/>
        <v>5</v>
      </c>
      <c r="J35" s="450">
        <f>VLOOKUP('[6]Directory Services'!G35,AvailabilityData,2,FALSE)</f>
        <v>0</v>
      </c>
      <c r="K35" s="450">
        <f t="shared" si="4"/>
        <v>0</v>
      </c>
      <c r="L35" s="449">
        <v>1</v>
      </c>
    </row>
    <row r="36" spans="1:12" ht="30" customHeight="1" x14ac:dyDescent="0.3">
      <c r="A36" s="99" t="str">
        <f>IF(Security!L36=1,"S-Sec-"&amp;TEXT(COUNTIF(Security!$L$4:L36, "1"), "0"), "")</f>
        <v>S-Sec-28</v>
      </c>
      <c r="B36" s="108" t="s">
        <v>10</v>
      </c>
      <c r="C36" s="85" t="s">
        <v>583</v>
      </c>
      <c r="D36" s="186"/>
      <c r="E36" s="182"/>
      <c r="F36" s="137"/>
      <c r="G36" s="155" t="s">
        <v>67</v>
      </c>
      <c r="H36" s="450"/>
      <c r="I36" s="450">
        <f t="shared" si="2"/>
        <v>1</v>
      </c>
      <c r="J36" s="450">
        <f>VLOOKUP('[6]Directory Services'!G36,AvailabilityData,2,FALSE)</f>
        <v>0</v>
      </c>
      <c r="K36" s="450">
        <f t="shared" si="4"/>
        <v>0</v>
      </c>
      <c r="L36" s="449">
        <v>1</v>
      </c>
    </row>
    <row r="37" spans="1:12" ht="38.25" customHeight="1" x14ac:dyDescent="0.3">
      <c r="A37" s="99" t="str">
        <f>IF(Security!L37=1,"S-Sec-"&amp;TEXT(COUNTIF(Security!$L$4:L37, "1"), "0"), "")</f>
        <v>S-Sec-29</v>
      </c>
      <c r="B37" s="108" t="s">
        <v>10</v>
      </c>
      <c r="C37" s="85" t="s">
        <v>584</v>
      </c>
      <c r="D37" s="58"/>
      <c r="E37" s="182"/>
      <c r="F37" s="137"/>
      <c r="G37" s="155" t="s">
        <v>67</v>
      </c>
      <c r="H37" s="450"/>
      <c r="I37" s="450">
        <f t="shared" si="2"/>
        <v>1</v>
      </c>
      <c r="J37" s="450">
        <f>VLOOKUP('[6]Directory Services'!G37,AvailabilityData,2,FALSE)</f>
        <v>0</v>
      </c>
      <c r="K37" s="450">
        <f t="shared" si="4"/>
        <v>0</v>
      </c>
      <c r="L37" s="449">
        <v>1</v>
      </c>
    </row>
    <row r="38" spans="1:12" ht="47.25" customHeight="1" x14ac:dyDescent="0.3">
      <c r="A38" s="99" t="str">
        <f>IF(Security!L38=1,"S-Sec-"&amp;TEXT(COUNTIF(Security!$L$4:L38, "1"), "0"), "")</f>
        <v>S-Sec-30</v>
      </c>
      <c r="B38" s="108" t="s">
        <v>10</v>
      </c>
      <c r="C38" s="85" t="s">
        <v>585</v>
      </c>
      <c r="D38" s="58"/>
      <c r="E38" s="182"/>
      <c r="F38" s="137"/>
      <c r="G38" s="155" t="s">
        <v>67</v>
      </c>
      <c r="H38" s="450"/>
      <c r="I38" s="450">
        <f t="shared" si="2"/>
        <v>1</v>
      </c>
      <c r="J38" s="450"/>
      <c r="K38" s="450"/>
      <c r="L38" s="449">
        <v>1</v>
      </c>
    </row>
    <row r="39" spans="1:12" ht="31.2" x14ac:dyDescent="0.3">
      <c r="A39" s="99" t="str">
        <f>IF(Security!L39=1,"S-Sec-"&amp;TEXT(COUNTIF(Security!$L$4:L39, "1"), "0"), "")</f>
        <v>S-Sec-31</v>
      </c>
      <c r="B39" s="108" t="s">
        <v>10</v>
      </c>
      <c r="C39" s="97" t="s">
        <v>586</v>
      </c>
      <c r="D39" s="201"/>
      <c r="E39" s="184"/>
      <c r="F39" s="160"/>
      <c r="G39" s="275" t="s">
        <v>67</v>
      </c>
      <c r="H39" s="450"/>
      <c r="I39" s="450">
        <f t="shared" si="2"/>
        <v>1</v>
      </c>
      <c r="J39" s="450">
        <f>VLOOKUP('[6]Directory Services'!G39,AvailabilityData,2,FALSE)</f>
        <v>0</v>
      </c>
      <c r="K39" s="450">
        <f>I39*J39</f>
        <v>0</v>
      </c>
      <c r="L39" s="449">
        <v>1</v>
      </c>
    </row>
    <row r="40" spans="1:12" x14ac:dyDescent="0.3">
      <c r="A40" s="99" t="str">
        <f>IF(Security!L40=1,"S-Sec-"&amp;TEXT(COUNTIF(Security!$L$4:L40, "1"), "0"), "")</f>
        <v/>
      </c>
      <c r="B40" s="71"/>
      <c r="C40" s="148" t="s">
        <v>587</v>
      </c>
      <c r="D40" s="149"/>
      <c r="E40" s="195"/>
      <c r="F40" s="151"/>
      <c r="G40" s="422"/>
      <c r="H40" s="450"/>
      <c r="I40" s="450"/>
      <c r="J40" s="450"/>
      <c r="K40" s="450"/>
      <c r="L40" s="449"/>
    </row>
    <row r="41" spans="1:12" ht="31.2" x14ac:dyDescent="0.3">
      <c r="A41" s="99" t="str">
        <f>IF(Security!L41=1,"S-Sec-"&amp;TEXT(COUNTIF(Security!$L$4:L41, "1"), "0"), "")</f>
        <v>S-Sec-32</v>
      </c>
      <c r="B41" s="108" t="s">
        <v>10</v>
      </c>
      <c r="C41" s="98" t="s">
        <v>588</v>
      </c>
      <c r="D41" s="181"/>
      <c r="E41" s="182"/>
      <c r="F41" s="137"/>
      <c r="G41" s="153" t="s">
        <v>67</v>
      </c>
      <c r="H41" s="450"/>
      <c r="I41" s="450">
        <f t="shared" ref="I41:I72" si="5">IF(NOT(ISBLANK($B41)),VLOOKUP($B41,specdata,2,FALSE()),"")</f>
        <v>1</v>
      </c>
      <c r="J41" s="450">
        <f>VLOOKUP('[6]Directory Services'!G41,AvailabilityData,2,FALSE)</f>
        <v>0</v>
      </c>
      <c r="K41" s="450">
        <f>I41*J41</f>
        <v>0</v>
      </c>
      <c r="L41" s="449">
        <v>1</v>
      </c>
    </row>
    <row r="42" spans="1:12" ht="30" customHeight="1" x14ac:dyDescent="0.3">
      <c r="A42" s="99" t="str">
        <f>IF(Security!L42=1,"S-Sec-"&amp;TEXT(COUNTIF(Security!$L$4:L42, "1"), "0"), "")</f>
        <v>S-Sec-33</v>
      </c>
      <c r="B42" s="108" t="s">
        <v>10</v>
      </c>
      <c r="C42" s="98" t="s">
        <v>589</v>
      </c>
      <c r="D42" s="58"/>
      <c r="E42" s="182"/>
      <c r="F42" s="137"/>
      <c r="G42" s="155" t="s">
        <v>67</v>
      </c>
      <c r="H42" s="450"/>
      <c r="I42" s="450">
        <f t="shared" si="5"/>
        <v>1</v>
      </c>
      <c r="J42" s="450">
        <f>VLOOKUP('[6]Directory Services'!G42,AvailabilityData,2,FALSE)</f>
        <v>0</v>
      </c>
      <c r="K42" s="450">
        <f>I42*J42</f>
        <v>0</v>
      </c>
      <c r="L42" s="449">
        <v>1</v>
      </c>
    </row>
    <row r="43" spans="1:12" ht="46.8" x14ac:dyDescent="0.3">
      <c r="A43" s="99" t="str">
        <f>IF(Security!L43=1,"S-Sec-"&amp;TEXT(COUNTIF(Security!$L$4:L43, "1"), "0"), "")</f>
        <v>S-Sec-34</v>
      </c>
      <c r="B43" s="108" t="s">
        <v>10</v>
      </c>
      <c r="C43" s="98" t="s">
        <v>590</v>
      </c>
      <c r="D43" s="186"/>
      <c r="E43" s="182"/>
      <c r="F43" s="137"/>
      <c r="G43" s="155" t="s">
        <v>67</v>
      </c>
      <c r="H43" s="450"/>
      <c r="I43" s="450">
        <f t="shared" si="5"/>
        <v>1</v>
      </c>
      <c r="J43" s="450">
        <f>VLOOKUP('[6]Directory Services'!G43,AvailabilityData,2,FALSE)</f>
        <v>0</v>
      </c>
      <c r="K43" s="450">
        <f>I43*J43</f>
        <v>0</v>
      </c>
      <c r="L43" s="449">
        <v>1</v>
      </c>
    </row>
    <row r="44" spans="1:12" ht="46.8" x14ac:dyDescent="0.3">
      <c r="A44" s="99" t="str">
        <f>IF(Security!L44=1,"S-Sec-"&amp;TEXT(COUNTIF(Security!$L$4:L44, "1"), "0"), "")</f>
        <v>S-Sec-35</v>
      </c>
      <c r="B44" s="108" t="s">
        <v>10</v>
      </c>
      <c r="C44" s="85" t="s">
        <v>591</v>
      </c>
      <c r="D44" s="186"/>
      <c r="E44" s="182"/>
      <c r="F44" s="137"/>
      <c r="G44" s="155" t="s">
        <v>67</v>
      </c>
      <c r="H44" s="450"/>
      <c r="I44" s="450">
        <f t="shared" si="5"/>
        <v>1</v>
      </c>
      <c r="J44" s="450">
        <f>VLOOKUP('[6]Directory Services'!G44,AvailabilityData,2,FALSE)</f>
        <v>0</v>
      </c>
      <c r="K44" s="450">
        <f>I44*J44</f>
        <v>0</v>
      </c>
      <c r="L44" s="449">
        <v>1</v>
      </c>
    </row>
    <row r="45" spans="1:12" ht="46.8" x14ac:dyDescent="0.3">
      <c r="A45" s="99" t="str">
        <f>IF(Security!L45=1,"S-Sec-"&amp;TEXT(COUNTIF(Security!$L$4:L45, "1"), "0"), "")</f>
        <v>S-Sec-36</v>
      </c>
      <c r="B45" s="108" t="s">
        <v>10</v>
      </c>
      <c r="C45" s="98" t="s">
        <v>592</v>
      </c>
      <c r="D45" s="58"/>
      <c r="E45" s="182"/>
      <c r="F45" s="137"/>
      <c r="G45" s="155" t="s">
        <v>67</v>
      </c>
      <c r="H45" s="450"/>
      <c r="I45" s="450">
        <f t="shared" si="5"/>
        <v>1</v>
      </c>
      <c r="J45" s="450">
        <f>VLOOKUP('[6]Directory Services'!G45,AvailabilityData,2,FALSE)</f>
        <v>0</v>
      </c>
      <c r="K45" s="450">
        <f>I45*J45</f>
        <v>0</v>
      </c>
      <c r="L45" s="449">
        <v>1</v>
      </c>
    </row>
    <row r="46" spans="1:12" ht="30" customHeight="1" x14ac:dyDescent="0.3">
      <c r="A46" s="99" t="str">
        <f>IF(Security!L46=1,"S-Sec-"&amp;TEXT(COUNTIF(Security!$L$4:L46, "1"), "0"), "")</f>
        <v>S-Sec-37</v>
      </c>
      <c r="B46" s="108" t="s">
        <v>10</v>
      </c>
      <c r="C46" s="85" t="s">
        <v>593</v>
      </c>
      <c r="D46" s="58"/>
      <c r="E46" s="182"/>
      <c r="F46" s="137"/>
      <c r="G46" s="155" t="s">
        <v>67</v>
      </c>
      <c r="H46" s="450"/>
      <c r="I46" s="450">
        <f t="shared" si="5"/>
        <v>1</v>
      </c>
      <c r="J46" s="450"/>
      <c r="K46" s="450"/>
      <c r="L46" s="449">
        <v>1</v>
      </c>
    </row>
    <row r="47" spans="1:12" ht="30" customHeight="1" x14ac:dyDescent="0.3">
      <c r="A47" s="99" t="str">
        <f>IF(Security!L47=1,"S-Sec-"&amp;TEXT(COUNTIF(Security!$L$4:L47, "1"), "0"), "")</f>
        <v>S-Sec-38</v>
      </c>
      <c r="B47" s="108" t="s">
        <v>10</v>
      </c>
      <c r="C47" s="85" t="s">
        <v>594</v>
      </c>
      <c r="D47" s="58"/>
      <c r="E47" s="182"/>
      <c r="F47" s="137"/>
      <c r="G47" s="155" t="s">
        <v>67</v>
      </c>
      <c r="H47" s="450"/>
      <c r="I47" s="450">
        <f t="shared" si="5"/>
        <v>1</v>
      </c>
      <c r="J47" s="450">
        <f>VLOOKUP('[6]Directory Services'!G47,AvailabilityData,2,FALSE)</f>
        <v>0</v>
      </c>
      <c r="K47" s="450">
        <f t="shared" ref="K47:K63" si="6">I47*J47</f>
        <v>0</v>
      </c>
      <c r="L47" s="449">
        <v>1</v>
      </c>
    </row>
    <row r="48" spans="1:12" ht="30" customHeight="1" x14ac:dyDescent="0.3">
      <c r="A48" s="99" t="str">
        <f>IF(Security!L48=1,"S-Sec-"&amp;TEXT(COUNTIF(Security!$L$4:L48, "1"), "0"), "")</f>
        <v>S-Sec-39</v>
      </c>
      <c r="B48" s="108" t="s">
        <v>10</v>
      </c>
      <c r="C48" s="85" t="s">
        <v>595</v>
      </c>
      <c r="D48" s="58"/>
      <c r="E48" s="182"/>
      <c r="F48" s="137"/>
      <c r="G48" s="155" t="s">
        <v>67</v>
      </c>
      <c r="H48" s="450"/>
      <c r="I48" s="450">
        <f t="shared" si="5"/>
        <v>1</v>
      </c>
      <c r="J48" s="450">
        <f>VLOOKUP('[6]Directory Services'!G48,AvailabilityData,2,FALSE)</f>
        <v>0</v>
      </c>
      <c r="K48" s="450">
        <f t="shared" si="6"/>
        <v>0</v>
      </c>
      <c r="L48" s="449">
        <v>1</v>
      </c>
    </row>
    <row r="49" spans="1:12" ht="46.8" x14ac:dyDescent="0.3">
      <c r="A49" s="99" t="str">
        <f>IF(Security!L49=1,"S-Sec-"&amp;TEXT(COUNTIF(Security!$L$4:L49, "1"), "0"), "")</f>
        <v>S-Sec-40</v>
      </c>
      <c r="B49" s="108" t="s">
        <v>10</v>
      </c>
      <c r="C49" s="75" t="s">
        <v>596</v>
      </c>
      <c r="D49" s="109"/>
      <c r="E49" s="182"/>
      <c r="F49" s="137"/>
      <c r="G49" s="155" t="s">
        <v>67</v>
      </c>
      <c r="H49" s="450"/>
      <c r="I49" s="450">
        <f t="shared" si="5"/>
        <v>1</v>
      </c>
      <c r="J49" s="450">
        <f>VLOOKUP('[6]Directory Services'!G49,AvailabilityData,2,FALSE)</f>
        <v>0</v>
      </c>
      <c r="K49" s="450">
        <f t="shared" si="6"/>
        <v>0</v>
      </c>
      <c r="L49" s="449">
        <v>1</v>
      </c>
    </row>
    <row r="50" spans="1:12" ht="62.4" x14ac:dyDescent="0.3">
      <c r="A50" s="99" t="str">
        <f>IF(Security!L50=1,"S-Sec-"&amp;TEXT(COUNTIF(Security!$L$4:L50, "1"), "0"), "")</f>
        <v>S-Sec-41</v>
      </c>
      <c r="B50" s="108" t="s">
        <v>10</v>
      </c>
      <c r="C50" s="75" t="s">
        <v>597</v>
      </c>
      <c r="D50" s="109"/>
      <c r="E50" s="182"/>
      <c r="F50" s="137"/>
      <c r="G50" s="155" t="s">
        <v>67</v>
      </c>
      <c r="H50" s="157"/>
      <c r="I50" s="450">
        <f t="shared" si="5"/>
        <v>1</v>
      </c>
      <c r="J50" s="131">
        <f>VLOOKUP(Security!G50,AvailabilityData,2,FALSE())</f>
        <v>0</v>
      </c>
      <c r="K50" s="131">
        <f t="shared" si="6"/>
        <v>0</v>
      </c>
      <c r="L50" s="113">
        <v>1</v>
      </c>
    </row>
    <row r="51" spans="1:12" ht="30" customHeight="1" x14ac:dyDescent="0.3">
      <c r="A51" s="99" t="str">
        <f>IF(Security!L51=1,"S-Sec-"&amp;TEXT(COUNTIF(Security!$L$4:L51, "1"), "0"), "")</f>
        <v>S-Sec-42</v>
      </c>
      <c r="B51" s="108" t="s">
        <v>10</v>
      </c>
      <c r="C51" s="75" t="s">
        <v>598</v>
      </c>
      <c r="D51" s="109"/>
      <c r="E51" s="182"/>
      <c r="F51" s="137"/>
      <c r="G51" s="155" t="s">
        <v>67</v>
      </c>
      <c r="H51" s="157"/>
      <c r="I51" s="450">
        <f t="shared" si="5"/>
        <v>1</v>
      </c>
      <c r="J51" s="131">
        <f>VLOOKUP(Security!G51,AvailabilityData,2,FALSE())</f>
        <v>0</v>
      </c>
      <c r="K51" s="131">
        <f t="shared" si="6"/>
        <v>0</v>
      </c>
      <c r="L51" s="113">
        <v>1</v>
      </c>
    </row>
    <row r="52" spans="1:12" ht="30" customHeight="1" x14ac:dyDescent="0.3">
      <c r="A52" s="99" t="str">
        <f>IF(Security!L52=1,"S-Sec-"&amp;TEXT(COUNTIF(Security!$L$4:L52, "1"), "0"), "")</f>
        <v>S-Sec-43</v>
      </c>
      <c r="B52" s="108" t="s">
        <v>10</v>
      </c>
      <c r="C52" s="65" t="s">
        <v>599</v>
      </c>
      <c r="D52" s="109"/>
      <c r="E52" s="182"/>
      <c r="F52" s="137"/>
      <c r="G52" s="155" t="s">
        <v>67</v>
      </c>
      <c r="H52" s="157"/>
      <c r="I52" s="450">
        <f t="shared" si="5"/>
        <v>1</v>
      </c>
      <c r="J52" s="131">
        <f>VLOOKUP(Security!G52,AvailabilityData,2,FALSE())</f>
        <v>0</v>
      </c>
      <c r="K52" s="131">
        <f t="shared" si="6"/>
        <v>0</v>
      </c>
      <c r="L52" s="113">
        <v>1</v>
      </c>
    </row>
    <row r="53" spans="1:12" ht="30" customHeight="1" x14ac:dyDescent="0.3">
      <c r="A53" s="99" t="str">
        <f>IF(Security!L53=1,"S-Sec-"&amp;TEXT(COUNTIF(Security!$L$4:L53, "1"), "0"), "")</f>
        <v>S-Sec-44</v>
      </c>
      <c r="B53" s="108" t="s">
        <v>10</v>
      </c>
      <c r="C53" s="65" t="s">
        <v>600</v>
      </c>
      <c r="D53" s="109"/>
      <c r="E53" s="182"/>
      <c r="F53" s="137"/>
      <c r="G53" s="155" t="s">
        <v>67</v>
      </c>
      <c r="H53" s="157"/>
      <c r="I53" s="450">
        <f t="shared" si="5"/>
        <v>1</v>
      </c>
      <c r="J53" s="131">
        <f>VLOOKUP(Security!G53,AvailabilityData,2,FALSE())</f>
        <v>0</v>
      </c>
      <c r="K53" s="131">
        <f t="shared" si="6"/>
        <v>0</v>
      </c>
      <c r="L53" s="113">
        <v>1</v>
      </c>
    </row>
    <row r="54" spans="1:12" ht="30" customHeight="1" x14ac:dyDescent="0.3">
      <c r="A54" s="99" t="str">
        <f>IF(Security!L54=1,"S-Sec-"&amp;TEXT(COUNTIF(Security!$L$4:L54, "1"), "0"), "")</f>
        <v>S-Sec-45</v>
      </c>
      <c r="B54" s="56" t="s">
        <v>10</v>
      </c>
      <c r="C54" s="65" t="s">
        <v>601</v>
      </c>
      <c r="D54" s="109"/>
      <c r="E54" s="182"/>
      <c r="F54" s="137"/>
      <c r="G54" s="155" t="s">
        <v>67</v>
      </c>
      <c r="H54" s="157"/>
      <c r="I54" s="450">
        <f t="shared" si="5"/>
        <v>1</v>
      </c>
      <c r="J54" s="131">
        <f>VLOOKUP(Security!G54,AvailabilityData,2,FALSE())</f>
        <v>0</v>
      </c>
      <c r="K54" s="131">
        <f t="shared" si="6"/>
        <v>0</v>
      </c>
      <c r="L54" s="113">
        <v>1</v>
      </c>
    </row>
    <row r="55" spans="1:12" ht="30" customHeight="1" x14ac:dyDescent="0.3">
      <c r="A55" s="99" t="str">
        <f>IF(Security!L55=1,"S-Sec-"&amp;TEXT(COUNTIF(Security!$L$4:L55, "1"), "0"), "")</f>
        <v>S-Sec-46</v>
      </c>
      <c r="B55" s="56" t="s">
        <v>10</v>
      </c>
      <c r="C55" s="65" t="s">
        <v>602</v>
      </c>
      <c r="D55" s="109"/>
      <c r="E55" s="182"/>
      <c r="F55" s="137"/>
      <c r="G55" s="155" t="s">
        <v>67</v>
      </c>
      <c r="H55" s="157"/>
      <c r="I55" s="450">
        <f t="shared" si="5"/>
        <v>1</v>
      </c>
      <c r="J55" s="131">
        <f>VLOOKUP(Security!G55,AvailabilityData,2,FALSE())</f>
        <v>0</v>
      </c>
      <c r="K55" s="131">
        <f t="shared" si="6"/>
        <v>0</v>
      </c>
      <c r="L55" s="113">
        <v>1</v>
      </c>
    </row>
    <row r="56" spans="1:12" ht="30" customHeight="1" x14ac:dyDescent="0.3">
      <c r="A56" s="99" t="str">
        <f>IF(Security!L56=1,"S-Sec-"&amp;TEXT(COUNTIF(Security!$L$4:L56, "1"), "0"), "")</f>
        <v>S-Sec-47</v>
      </c>
      <c r="B56" s="56" t="s">
        <v>10</v>
      </c>
      <c r="C56" s="65" t="s">
        <v>603</v>
      </c>
      <c r="D56" s="109"/>
      <c r="E56" s="182"/>
      <c r="F56" s="137"/>
      <c r="G56" s="155" t="s">
        <v>67</v>
      </c>
      <c r="H56" s="157"/>
      <c r="I56" s="450">
        <f t="shared" si="5"/>
        <v>1</v>
      </c>
      <c r="J56" s="131">
        <f>VLOOKUP(Security!G56,AvailabilityData,2,FALSE())</f>
        <v>0</v>
      </c>
      <c r="K56" s="131">
        <f t="shared" si="6"/>
        <v>0</v>
      </c>
      <c r="L56" s="113">
        <v>1</v>
      </c>
    </row>
    <row r="57" spans="1:12" ht="30" customHeight="1" x14ac:dyDescent="0.3">
      <c r="A57" s="99" t="str">
        <f>IF(Security!L57=1,"S-Sec-"&amp;TEXT(COUNTIF(Security!$L$4:L57, "1"), "0"), "")</f>
        <v>S-Sec-48</v>
      </c>
      <c r="B57" s="56" t="s">
        <v>10</v>
      </c>
      <c r="C57" s="65" t="s">
        <v>604</v>
      </c>
      <c r="D57" s="109"/>
      <c r="E57" s="182"/>
      <c r="F57" s="137"/>
      <c r="G57" s="155" t="s">
        <v>67</v>
      </c>
      <c r="H57" s="157"/>
      <c r="I57" s="450">
        <f t="shared" si="5"/>
        <v>1</v>
      </c>
      <c r="J57" s="131">
        <f>VLOOKUP(Security!G57,AvailabilityData,2,FALSE())</f>
        <v>0</v>
      </c>
      <c r="K57" s="131">
        <f t="shared" si="6"/>
        <v>0</v>
      </c>
      <c r="L57" s="113">
        <v>1</v>
      </c>
    </row>
    <row r="58" spans="1:12" ht="30" customHeight="1" x14ac:dyDescent="0.3">
      <c r="A58" s="99" t="str">
        <f>IF(Security!L58=1,"S-Sec-"&amp;TEXT(COUNTIF(Security!$L$4:L58, "1"), "0"), "")</f>
        <v>S-Sec-49</v>
      </c>
      <c r="B58" s="56" t="s">
        <v>10</v>
      </c>
      <c r="C58" s="65" t="s">
        <v>605</v>
      </c>
      <c r="D58" s="109"/>
      <c r="E58" s="182"/>
      <c r="F58" s="137"/>
      <c r="G58" s="155" t="s">
        <v>67</v>
      </c>
      <c r="H58" s="157"/>
      <c r="I58" s="450">
        <f t="shared" si="5"/>
        <v>1</v>
      </c>
      <c r="J58" s="131">
        <f>VLOOKUP(Security!G58,AvailabilityData,2,FALSE())</f>
        <v>0</v>
      </c>
      <c r="K58" s="131">
        <f t="shared" si="6"/>
        <v>0</v>
      </c>
      <c r="L58" s="113">
        <v>1</v>
      </c>
    </row>
    <row r="59" spans="1:12" ht="30" customHeight="1" x14ac:dyDescent="0.3">
      <c r="A59" s="99" t="str">
        <f>IF(Security!L59=1,"S-Sec-"&amp;TEXT(COUNTIF(Security!$L$4:L59, "1"), "0"), "")</f>
        <v>S-Sec-50</v>
      </c>
      <c r="B59" s="108" t="s">
        <v>10</v>
      </c>
      <c r="C59" s="75" t="s">
        <v>606</v>
      </c>
      <c r="D59" s="109"/>
      <c r="E59" s="182"/>
      <c r="F59" s="137"/>
      <c r="G59" s="155" t="s">
        <v>67</v>
      </c>
      <c r="H59" s="157"/>
      <c r="I59" s="450">
        <f t="shared" si="5"/>
        <v>1</v>
      </c>
      <c r="J59" s="131">
        <f>VLOOKUP(Security!G59,AvailabilityData,2,FALSE())</f>
        <v>0</v>
      </c>
      <c r="K59" s="131">
        <f t="shared" si="6"/>
        <v>0</v>
      </c>
      <c r="L59" s="113">
        <v>1</v>
      </c>
    </row>
    <row r="60" spans="1:12" ht="30" customHeight="1" x14ac:dyDescent="0.3">
      <c r="A60" s="99" t="str">
        <f>IF(Security!L60=1,"S-Sec-"&amp;TEXT(COUNTIF(Security!$L$4:L60, "1"), "0"), "")</f>
        <v>S-Sec-51</v>
      </c>
      <c r="B60" s="108" t="s">
        <v>10</v>
      </c>
      <c r="C60" s="75" t="s">
        <v>607</v>
      </c>
      <c r="D60" s="109"/>
      <c r="E60" s="182"/>
      <c r="F60" s="137"/>
      <c r="G60" s="155" t="s">
        <v>67</v>
      </c>
      <c r="H60" s="157"/>
      <c r="I60" s="450">
        <f t="shared" si="5"/>
        <v>1</v>
      </c>
      <c r="J60" s="131">
        <f>VLOOKUP(Security!G60,AvailabilityData,2,FALSE())</f>
        <v>0</v>
      </c>
      <c r="K60" s="131">
        <f t="shared" si="6"/>
        <v>0</v>
      </c>
      <c r="L60" s="113">
        <v>1</v>
      </c>
    </row>
    <row r="61" spans="1:12" ht="30" customHeight="1" x14ac:dyDescent="0.3">
      <c r="A61" s="99" t="str">
        <f>IF(Security!L61=1,"S-Sec-"&amp;TEXT(COUNTIF(Security!$L$4:L61, "1"), "0"), "")</f>
        <v>S-Sec-52</v>
      </c>
      <c r="B61" s="108" t="s">
        <v>10</v>
      </c>
      <c r="C61" s="75" t="s">
        <v>608</v>
      </c>
      <c r="D61" s="109"/>
      <c r="E61" s="182"/>
      <c r="F61" s="137"/>
      <c r="G61" s="155" t="s">
        <v>67</v>
      </c>
      <c r="H61" s="157"/>
      <c r="I61" s="450">
        <f t="shared" si="5"/>
        <v>1</v>
      </c>
      <c r="J61" s="131">
        <f>VLOOKUP(Security!G61,AvailabilityData,2,FALSE())</f>
        <v>0</v>
      </c>
      <c r="K61" s="131">
        <f t="shared" si="6"/>
        <v>0</v>
      </c>
      <c r="L61" s="113">
        <v>1</v>
      </c>
    </row>
    <row r="62" spans="1:12" ht="31.2" x14ac:dyDescent="0.3">
      <c r="A62" s="99" t="str">
        <f>IF(Security!L62=1,"S-Sec-"&amp;TEXT(COUNTIF(Security!$L$4:L62, "1"), "0"), "")</f>
        <v>S-Sec-53</v>
      </c>
      <c r="B62" s="108" t="s">
        <v>10</v>
      </c>
      <c r="C62" s="75" t="s">
        <v>609</v>
      </c>
      <c r="D62" s="109"/>
      <c r="E62" s="182"/>
      <c r="F62" s="137"/>
      <c r="G62" s="155" t="s">
        <v>67</v>
      </c>
      <c r="H62" s="157"/>
      <c r="I62" s="450">
        <f t="shared" si="5"/>
        <v>1</v>
      </c>
      <c r="J62" s="131">
        <f>VLOOKUP(Security!G62,AvailabilityData,2,FALSE())</f>
        <v>0</v>
      </c>
      <c r="K62" s="131">
        <f t="shared" si="6"/>
        <v>0</v>
      </c>
      <c r="L62" s="113">
        <v>1</v>
      </c>
    </row>
    <row r="63" spans="1:12" ht="31.2" x14ac:dyDescent="0.3">
      <c r="A63" s="99" t="str">
        <f>IF(Security!L63=1,"S-Sec-"&amp;TEXT(COUNTIF(Security!$L$4:L63, "1"), "0"), "")</f>
        <v>S-Sec-54</v>
      </c>
      <c r="B63" s="108" t="s">
        <v>10</v>
      </c>
      <c r="C63" s="311" t="s">
        <v>610</v>
      </c>
      <c r="D63" s="200"/>
      <c r="E63" s="184"/>
      <c r="F63" s="160"/>
      <c r="G63" s="275" t="s">
        <v>67</v>
      </c>
      <c r="H63" s="157"/>
      <c r="I63" s="450">
        <f t="shared" si="5"/>
        <v>1</v>
      </c>
      <c r="J63" s="131">
        <f>VLOOKUP(Security!G63,AvailabilityData,2,FALSE())</f>
        <v>0</v>
      </c>
      <c r="K63" s="131">
        <f t="shared" si="6"/>
        <v>0</v>
      </c>
      <c r="L63" s="113">
        <v>1</v>
      </c>
    </row>
    <row r="64" spans="1:12" x14ac:dyDescent="0.3">
      <c r="A64" s="99" t="str">
        <f>IF(Security!L64=1,"S-Sec-"&amp;TEXT(COUNTIF(Security!$L$4:L64, "1"), "0"), "")</f>
        <v/>
      </c>
      <c r="B64" s="210"/>
      <c r="C64" s="327" t="s">
        <v>611</v>
      </c>
      <c r="D64" s="128"/>
      <c r="E64" s="328"/>
      <c r="F64" s="329"/>
      <c r="G64" s="422"/>
      <c r="H64" s="157"/>
      <c r="I64" s="450" t="str">
        <f t="shared" si="5"/>
        <v/>
      </c>
    </row>
    <row r="65" spans="1:12" x14ac:dyDescent="0.3">
      <c r="A65" s="99" t="str">
        <f>IF(Security!L65=1,"S-Sec-"&amp;TEXT(COUNTIF(Security!$L$4:L65, "1"), "0"), "")</f>
        <v/>
      </c>
      <c r="B65" s="71"/>
      <c r="C65" s="72" t="s">
        <v>612</v>
      </c>
      <c r="D65" s="196"/>
      <c r="E65" s="195"/>
      <c r="F65" s="151"/>
      <c r="G65" s="422"/>
      <c r="H65" s="157"/>
      <c r="I65" s="450" t="str">
        <f t="shared" si="5"/>
        <v/>
      </c>
    </row>
    <row r="66" spans="1:12" ht="78" x14ac:dyDescent="0.3">
      <c r="A66" s="99" t="str">
        <f>IF(Security!L66=1,"S-Sec-"&amp;TEXT(COUNTIF(Security!$L$4:L66, "1"), "0"), "")</f>
        <v>S-Sec-55</v>
      </c>
      <c r="B66" s="108" t="s">
        <v>10</v>
      </c>
      <c r="C66" s="95" t="s">
        <v>613</v>
      </c>
      <c r="D66" s="197"/>
      <c r="E66" s="182"/>
      <c r="F66" s="137"/>
      <c r="G66" s="153" t="s">
        <v>67</v>
      </c>
      <c r="H66" s="157"/>
      <c r="I66" s="450">
        <f t="shared" si="5"/>
        <v>1</v>
      </c>
      <c r="J66" s="131">
        <f>VLOOKUP(Security!G66,AvailabilityData,2,FALSE())</f>
        <v>0</v>
      </c>
      <c r="K66" s="131">
        <f>I66*J66</f>
        <v>0</v>
      </c>
      <c r="L66" s="113">
        <v>1</v>
      </c>
    </row>
    <row r="67" spans="1:12" ht="30" customHeight="1" x14ac:dyDescent="0.3">
      <c r="A67" s="99" t="str">
        <f>IF(Security!L67=1,"S-Sec-"&amp;TEXT(COUNTIF(Security!$L$4:L67, "1"), "0"), "")</f>
        <v>S-Sec-56</v>
      </c>
      <c r="B67" s="108" t="s">
        <v>10</v>
      </c>
      <c r="C67" s="311" t="s">
        <v>614</v>
      </c>
      <c r="D67" s="200"/>
      <c r="E67" s="184"/>
      <c r="F67" s="160"/>
      <c r="G67" s="275" t="s">
        <v>67</v>
      </c>
      <c r="H67" s="157"/>
      <c r="I67" s="450">
        <f t="shared" si="5"/>
        <v>1</v>
      </c>
      <c r="J67" s="131">
        <f>VLOOKUP(Security!G67,AvailabilityData,2,FALSE())</f>
        <v>0</v>
      </c>
      <c r="K67" s="131">
        <f>I67*J67</f>
        <v>0</v>
      </c>
      <c r="L67" s="113">
        <v>1</v>
      </c>
    </row>
    <row r="68" spans="1:12" ht="15.75" customHeight="1" x14ac:dyDescent="0.3">
      <c r="A68" s="99" t="str">
        <f>IF(Security!L68=1,"S-Sec-"&amp;TEXT(COUNTIF(Security!$L$4:L68, "1"), "0"), "")</f>
        <v/>
      </c>
      <c r="B68" s="71"/>
      <c r="C68" s="481" t="s">
        <v>615</v>
      </c>
      <c r="D68" s="481"/>
      <c r="E68" s="481"/>
      <c r="F68" s="481"/>
      <c r="G68" s="481"/>
      <c r="H68" s="157"/>
      <c r="I68" s="450" t="str">
        <f t="shared" si="5"/>
        <v/>
      </c>
    </row>
    <row r="69" spans="1:12" ht="31.2" x14ac:dyDescent="0.3">
      <c r="A69" s="99" t="str">
        <f>IF(Security!L69=1,"S-Sec-"&amp;TEXT(COUNTIF(Security!$L$4:L69, "1"), "0"), "")</f>
        <v>S-Sec-57</v>
      </c>
      <c r="B69" s="108" t="s">
        <v>10</v>
      </c>
      <c r="C69" s="95" t="s">
        <v>616</v>
      </c>
      <c r="D69" s="197"/>
      <c r="E69" s="182"/>
      <c r="F69" s="137"/>
      <c r="G69" s="153" t="s">
        <v>67</v>
      </c>
      <c r="H69" s="157"/>
      <c r="I69" s="450">
        <f t="shared" si="5"/>
        <v>1</v>
      </c>
      <c r="J69" s="131">
        <f>VLOOKUP(Security!G69,AvailabilityData,2,FALSE())</f>
        <v>0</v>
      </c>
      <c r="K69" s="131">
        <f>I69*J69</f>
        <v>0</v>
      </c>
      <c r="L69" s="113">
        <v>1</v>
      </c>
    </row>
    <row r="70" spans="1:12" ht="31.2" x14ac:dyDescent="0.3">
      <c r="A70" s="99" t="str">
        <f>IF(Security!L70=1,"S-Sec-"&amp;TEXT(COUNTIF(Security!$L$4:L70, "1"), "0"), "")</f>
        <v>S-Sec-58</v>
      </c>
      <c r="B70" s="108" t="s">
        <v>10</v>
      </c>
      <c r="C70" s="311" t="s">
        <v>617</v>
      </c>
      <c r="D70" s="199"/>
      <c r="E70" s="184"/>
      <c r="F70" s="160"/>
      <c r="G70" s="275" t="s">
        <v>67</v>
      </c>
      <c r="H70" s="157"/>
      <c r="I70" s="450">
        <f t="shared" si="5"/>
        <v>1</v>
      </c>
      <c r="J70" s="131">
        <f>VLOOKUP(Security!G70,AvailabilityData,2,FALSE())</f>
        <v>0</v>
      </c>
      <c r="K70" s="131">
        <f>I70*J70</f>
        <v>0</v>
      </c>
      <c r="L70" s="113">
        <v>1</v>
      </c>
    </row>
    <row r="71" spans="1:12" x14ac:dyDescent="0.3">
      <c r="A71" s="99" t="str">
        <f>IF(Security!L71=1,"S-Sec-"&amp;TEXT(COUNTIF(Security!$L$4:L71, "1"), "0"), "")</f>
        <v/>
      </c>
      <c r="B71" s="71"/>
      <c r="C71" s="72" t="s">
        <v>618</v>
      </c>
      <c r="D71" s="196"/>
      <c r="E71" s="195"/>
      <c r="F71" s="151"/>
      <c r="G71" s="422"/>
      <c r="H71" s="157"/>
      <c r="I71" s="450" t="str">
        <f t="shared" si="5"/>
        <v/>
      </c>
    </row>
    <row r="72" spans="1:12" ht="46.8" x14ac:dyDescent="0.3">
      <c r="A72" s="99" t="str">
        <f>IF(Security!L72=1,"S-Sec-"&amp;TEXT(COUNTIF(Security!$L$4:L72, "1"), "0"), "")</f>
        <v>S-Sec-59</v>
      </c>
      <c r="B72" s="108" t="s">
        <v>10</v>
      </c>
      <c r="C72" s="95" t="s">
        <v>619</v>
      </c>
      <c r="D72" s="330"/>
      <c r="E72" s="182"/>
      <c r="F72" s="137"/>
      <c r="G72" s="153" t="s">
        <v>67</v>
      </c>
      <c r="H72" s="157"/>
      <c r="I72" s="450">
        <f t="shared" si="5"/>
        <v>1</v>
      </c>
      <c r="J72" s="131">
        <f>VLOOKUP(Security!G72,AvailabilityData,2,FALSE())</f>
        <v>0</v>
      </c>
      <c r="K72" s="131">
        <f>I72*J72</f>
        <v>0</v>
      </c>
      <c r="L72" s="113">
        <v>1</v>
      </c>
    </row>
    <row r="73" spans="1:12" ht="46.8" x14ac:dyDescent="0.3">
      <c r="A73" s="99" t="str">
        <f>IF(Security!L73=1,"S-Sec-"&amp;TEXT(COUNTIF(Security!$L$4:L73, "1"), "0"), "")</f>
        <v>S-Sec-60</v>
      </c>
      <c r="B73" s="56" t="s">
        <v>10</v>
      </c>
      <c r="C73" s="311" t="s">
        <v>620</v>
      </c>
      <c r="D73" s="200"/>
      <c r="E73" s="184"/>
      <c r="F73" s="160"/>
      <c r="G73" s="275" t="s">
        <v>67</v>
      </c>
      <c r="H73" s="157"/>
      <c r="I73" s="450">
        <f t="shared" ref="I73:I104" si="7">IF(NOT(ISBLANK($B73)),VLOOKUP($B73,specdata,2,FALSE()),"")</f>
        <v>1</v>
      </c>
      <c r="J73" s="131">
        <f>VLOOKUP(Security!G73,AvailabilityData,2,FALSE())</f>
        <v>0</v>
      </c>
      <c r="K73" s="131">
        <f>I73*J73</f>
        <v>0</v>
      </c>
      <c r="L73" s="113">
        <v>1</v>
      </c>
    </row>
    <row r="74" spans="1:12" ht="15.75" customHeight="1" x14ac:dyDescent="0.3">
      <c r="A74" s="99" t="str">
        <f>IF(Security!L74=1,"S-Sec-"&amp;TEXT(COUNTIF(Security!$L$4:L74, "1"), "0"), "")</f>
        <v/>
      </c>
      <c r="B74" s="71"/>
      <c r="C74" s="481" t="s">
        <v>621</v>
      </c>
      <c r="D74" s="481"/>
      <c r="E74" s="481"/>
      <c r="F74" s="481"/>
      <c r="G74" s="481"/>
      <c r="H74" s="157"/>
      <c r="I74" s="450" t="str">
        <f t="shared" si="7"/>
        <v/>
      </c>
    </row>
    <row r="75" spans="1:12" ht="30" customHeight="1" x14ac:dyDescent="0.3">
      <c r="A75" s="99" t="str">
        <f>IF(Security!L75=1,"S-Sec-"&amp;TEXT(COUNTIF(Security!$L$4:L75, "1"), "0"), "")</f>
        <v>S-Sec-61</v>
      </c>
      <c r="B75" s="56" t="s">
        <v>10</v>
      </c>
      <c r="C75" s="75" t="s">
        <v>622</v>
      </c>
      <c r="D75" s="198"/>
      <c r="E75" s="185"/>
      <c r="F75" s="155"/>
      <c r="G75" s="155" t="s">
        <v>67</v>
      </c>
      <c r="H75" s="157"/>
      <c r="I75" s="450">
        <f t="shared" si="7"/>
        <v>1</v>
      </c>
      <c r="J75" s="131">
        <f>VLOOKUP(Security!G75,AvailabilityData,2,FALSE())</f>
        <v>0</v>
      </c>
      <c r="K75" s="131">
        <f>I75*J75</f>
        <v>0</v>
      </c>
      <c r="L75" s="113">
        <v>1</v>
      </c>
    </row>
    <row r="76" spans="1:12" x14ac:dyDescent="0.3">
      <c r="A76" s="99" t="str">
        <f>IF(Security!L76=1,"S-Sec-"&amp;TEXT(COUNTIF(Security!$L$4:L76, "1"), "0"), "")</f>
        <v/>
      </c>
      <c r="B76" s="71"/>
      <c r="C76" s="72" t="s">
        <v>623</v>
      </c>
      <c r="D76" s="196"/>
      <c r="E76" s="195"/>
      <c r="F76" s="151"/>
      <c r="G76" s="422"/>
      <c r="H76" s="157"/>
      <c r="I76" s="450" t="str">
        <f t="shared" si="7"/>
        <v/>
      </c>
    </row>
    <row r="77" spans="1:12" ht="46.8" x14ac:dyDescent="0.3">
      <c r="A77" s="99" t="str">
        <f>IF(Security!L77=1,"S-Sec-"&amp;TEXT(COUNTIF(Security!$L$4:L77, "1"), "0"), "")</f>
        <v>S-Sec-62</v>
      </c>
      <c r="B77" s="56" t="s">
        <v>10</v>
      </c>
      <c r="C77" s="95" t="s">
        <v>624</v>
      </c>
      <c r="D77" s="197"/>
      <c r="E77" s="182"/>
      <c r="F77" s="137"/>
      <c r="G77" s="153" t="s">
        <v>67</v>
      </c>
      <c r="H77" s="157"/>
      <c r="I77" s="450">
        <f t="shared" si="7"/>
        <v>1</v>
      </c>
      <c r="J77" s="131">
        <f>VLOOKUP(Security!G77,AvailabilityData,2,FALSE())</f>
        <v>0</v>
      </c>
      <c r="K77" s="131">
        <f>I77*J77</f>
        <v>0</v>
      </c>
      <c r="L77" s="113">
        <v>1</v>
      </c>
    </row>
    <row r="78" spans="1:12" ht="72.75" customHeight="1" x14ac:dyDescent="0.3">
      <c r="A78" s="99" t="str">
        <f>IF(Security!L78=1,"S-Sec-"&amp;TEXT(COUNTIF(Security!$L$4:L78, "1"), "0"), "")</f>
        <v>S-Sec-63</v>
      </c>
      <c r="B78" s="56" t="s">
        <v>10</v>
      </c>
      <c r="C78" s="75" t="s">
        <v>625</v>
      </c>
      <c r="D78" s="198"/>
      <c r="E78" s="182"/>
      <c r="F78" s="137"/>
      <c r="G78" s="155" t="s">
        <v>67</v>
      </c>
      <c r="H78" s="157"/>
      <c r="I78" s="450">
        <f t="shared" si="7"/>
        <v>1</v>
      </c>
      <c r="J78" s="131">
        <f>VLOOKUP(Security!G78,AvailabilityData,2,FALSE())</f>
        <v>0</v>
      </c>
      <c r="K78" s="131">
        <f>I78*J78</f>
        <v>0</v>
      </c>
      <c r="L78" s="113">
        <v>1</v>
      </c>
    </row>
    <row r="79" spans="1:12" ht="30" customHeight="1" x14ac:dyDescent="0.3">
      <c r="A79" s="99" t="str">
        <f>IF(Security!L79=1,"S-Sec-"&amp;TEXT(COUNTIF(Security!$L$4:L79, "1"), "0"), "")</f>
        <v>S-Sec-64</v>
      </c>
      <c r="B79" s="108" t="s">
        <v>10</v>
      </c>
      <c r="C79" s="75" t="s">
        <v>626</v>
      </c>
      <c r="D79" s="109"/>
      <c r="E79" s="182"/>
      <c r="F79" s="137"/>
      <c r="G79" s="155" t="s">
        <v>67</v>
      </c>
      <c r="H79" s="157"/>
      <c r="I79" s="450">
        <f t="shared" si="7"/>
        <v>1</v>
      </c>
      <c r="J79" s="131">
        <f>VLOOKUP(Security!G79,AvailabilityData,2,FALSE())</f>
        <v>0</v>
      </c>
      <c r="K79" s="131">
        <f>I79*J79</f>
        <v>0</v>
      </c>
      <c r="L79" s="113">
        <v>1</v>
      </c>
    </row>
    <row r="80" spans="1:12" ht="30" customHeight="1" x14ac:dyDescent="0.3">
      <c r="A80" s="99" t="str">
        <f>IF(Security!L80=1,"S-Sec-"&amp;TEXT(COUNTIF(Security!$L$4:L80, "1"), "0"), "")</f>
        <v>S-Sec-65</v>
      </c>
      <c r="B80" s="56" t="s">
        <v>10</v>
      </c>
      <c r="C80" s="75" t="s">
        <v>627</v>
      </c>
      <c r="D80" s="109"/>
      <c r="E80" s="182"/>
      <c r="F80" s="137"/>
      <c r="G80" s="155" t="s">
        <v>67</v>
      </c>
      <c r="H80" s="157"/>
      <c r="I80" s="450">
        <f t="shared" si="7"/>
        <v>1</v>
      </c>
      <c r="J80" s="131">
        <f>VLOOKUP(Security!G80,AvailabilityData,2,FALSE())</f>
        <v>0</v>
      </c>
      <c r="K80" s="131">
        <f>I80*J80</f>
        <v>0</v>
      </c>
      <c r="L80" s="113">
        <v>1</v>
      </c>
    </row>
    <row r="81" spans="1:12" ht="30" customHeight="1" x14ac:dyDescent="0.3">
      <c r="A81" s="99" t="str">
        <f>IF(Security!L81=1,"S-Sec-"&amp;TEXT(COUNTIF(Security!$L$4:L81, "1"), "0"), "")</f>
        <v>S-Sec-66</v>
      </c>
      <c r="B81" s="56" t="s">
        <v>10</v>
      </c>
      <c r="C81" s="311" t="s">
        <v>628</v>
      </c>
      <c r="D81" s="200"/>
      <c r="E81" s="184"/>
      <c r="F81" s="160"/>
      <c r="G81" s="275" t="s">
        <v>67</v>
      </c>
      <c r="H81" s="157"/>
      <c r="I81" s="450">
        <f t="shared" si="7"/>
        <v>1</v>
      </c>
      <c r="J81" s="131">
        <f>VLOOKUP(Security!G81,AvailabilityData,2,FALSE())</f>
        <v>0</v>
      </c>
      <c r="K81" s="131">
        <f>I81*J81</f>
        <v>0</v>
      </c>
      <c r="L81" s="113">
        <v>1</v>
      </c>
    </row>
    <row r="82" spans="1:12" x14ac:dyDescent="0.3">
      <c r="A82" s="99" t="str">
        <f>IF(Security!L82=1,"S-Sec-"&amp;TEXT(COUNTIF(Security!$L$4:L82, "1"), "0"), "")</f>
        <v/>
      </c>
      <c r="B82" s="71"/>
      <c r="C82" s="72" t="s">
        <v>629</v>
      </c>
      <c r="D82" s="196"/>
      <c r="E82" s="195"/>
      <c r="F82" s="151"/>
      <c r="G82" s="422"/>
      <c r="H82" s="157"/>
      <c r="I82" s="450" t="str">
        <f t="shared" si="7"/>
        <v/>
      </c>
    </row>
    <row r="83" spans="1:12" ht="30" customHeight="1" x14ac:dyDescent="0.3">
      <c r="A83" s="99" t="str">
        <f>IF(Security!L83=1,"S-Sec-"&amp;TEXT(COUNTIF(Security!$L$4:L83, "1"), "0"), "")</f>
        <v>S-Sec-67</v>
      </c>
      <c r="B83" s="56" t="s">
        <v>10</v>
      </c>
      <c r="C83" s="75" t="s">
        <v>630</v>
      </c>
      <c r="D83" s="109"/>
      <c r="E83" s="185"/>
      <c r="F83" s="155"/>
      <c r="G83" s="155" t="s">
        <v>67</v>
      </c>
      <c r="H83" s="157"/>
      <c r="I83" s="450">
        <f t="shared" si="7"/>
        <v>1</v>
      </c>
      <c r="J83" s="131">
        <f>VLOOKUP(Security!G83,AvailabilityData,2,FALSE())</f>
        <v>0</v>
      </c>
      <c r="K83" s="131">
        <f t="shared" ref="K83:K88" si="8">I83*J83</f>
        <v>0</v>
      </c>
      <c r="L83" s="113">
        <v>1</v>
      </c>
    </row>
    <row r="84" spans="1:12" ht="46.8" x14ac:dyDescent="0.3">
      <c r="A84" s="99" t="str">
        <f>IF(Security!L84=1,"S-Sec-"&amp;TEXT(COUNTIF(Security!$L$4:L84, "1"), "0"), "")</f>
        <v>S-Sec-68</v>
      </c>
      <c r="B84" s="56" t="s">
        <v>10</v>
      </c>
      <c r="C84" s="75" t="s">
        <v>631</v>
      </c>
      <c r="D84" s="109"/>
      <c r="E84" s="185"/>
      <c r="F84" s="155"/>
      <c r="G84" s="153" t="s">
        <v>67</v>
      </c>
      <c r="H84" s="157"/>
      <c r="I84" s="450">
        <f t="shared" si="7"/>
        <v>1</v>
      </c>
      <c r="J84" s="131">
        <f>VLOOKUP(Security!G84,AvailabilityData,2,FALSE())</f>
        <v>0</v>
      </c>
      <c r="K84" s="131">
        <f t="shared" si="8"/>
        <v>0</v>
      </c>
      <c r="L84" s="113">
        <v>1</v>
      </c>
    </row>
    <row r="85" spans="1:12" ht="30" customHeight="1" x14ac:dyDescent="0.3">
      <c r="A85" s="99" t="str">
        <f>IF(Security!L85=1,"S-Sec-"&amp;TEXT(COUNTIF(Security!$L$4:L85, "1"), "0"), "")</f>
        <v>S-Sec-69</v>
      </c>
      <c r="B85" s="56" t="s">
        <v>10</v>
      </c>
      <c r="C85" s="331" t="s">
        <v>632</v>
      </c>
      <c r="D85" s="109"/>
      <c r="E85" s="182"/>
      <c r="F85" s="137"/>
      <c r="G85" s="155" t="s">
        <v>67</v>
      </c>
      <c r="H85" s="157"/>
      <c r="I85" s="450">
        <f t="shared" si="7"/>
        <v>1</v>
      </c>
      <c r="J85" s="131">
        <f>VLOOKUP(Security!G85,AvailabilityData,2,FALSE())</f>
        <v>0</v>
      </c>
      <c r="K85" s="131">
        <f t="shared" si="8"/>
        <v>0</v>
      </c>
      <c r="L85" s="113">
        <v>1</v>
      </c>
    </row>
    <row r="86" spans="1:12" ht="30" customHeight="1" x14ac:dyDescent="0.3">
      <c r="A86" s="99" t="str">
        <f>IF(Security!L86=1,"S-Sec-"&amp;TEXT(COUNTIF(Security!$L$4:L86, "1"), "0"), "")</f>
        <v>S-Sec-70</v>
      </c>
      <c r="B86" s="56" t="s">
        <v>10</v>
      </c>
      <c r="C86" s="331" t="s">
        <v>633</v>
      </c>
      <c r="D86" s="109"/>
      <c r="E86" s="182"/>
      <c r="F86" s="137"/>
      <c r="G86" s="155" t="s">
        <v>67</v>
      </c>
      <c r="H86" s="157"/>
      <c r="I86" s="450">
        <f t="shared" si="7"/>
        <v>1</v>
      </c>
      <c r="J86" s="131">
        <f>VLOOKUP(Security!G86,AvailabilityData,2,FALSE())</f>
        <v>0</v>
      </c>
      <c r="K86" s="131">
        <f t="shared" si="8"/>
        <v>0</v>
      </c>
      <c r="L86" s="113">
        <v>1</v>
      </c>
    </row>
    <row r="87" spans="1:12" ht="62.4" x14ac:dyDescent="0.3">
      <c r="A87" s="99" t="str">
        <f>IF(Security!L87=1,"S-Sec-"&amp;TEXT(COUNTIF(Security!$L$4:L87, "1"), "0"), "")</f>
        <v>S-Sec-71</v>
      </c>
      <c r="B87" s="56" t="s">
        <v>10</v>
      </c>
      <c r="C87" s="75" t="s">
        <v>634</v>
      </c>
      <c r="D87" s="109"/>
      <c r="E87" s="182"/>
      <c r="F87" s="137"/>
      <c r="G87" s="155" t="s">
        <v>67</v>
      </c>
      <c r="H87" s="157"/>
      <c r="I87" s="450">
        <f t="shared" si="7"/>
        <v>1</v>
      </c>
      <c r="J87" s="131">
        <f>VLOOKUP(Security!G87,AvailabilityData,2,FALSE())</f>
        <v>0</v>
      </c>
      <c r="K87" s="131">
        <f t="shared" si="8"/>
        <v>0</v>
      </c>
      <c r="L87" s="113">
        <v>1</v>
      </c>
    </row>
    <row r="88" spans="1:12" ht="46.8" x14ac:dyDescent="0.3">
      <c r="A88" s="99" t="str">
        <f>IF(Security!L88=1,"S-Sec-"&amp;TEXT(COUNTIF(Security!$L$4:L88, "1"), "0"), "")</f>
        <v>S-Sec-72</v>
      </c>
      <c r="B88" s="108" t="s">
        <v>10</v>
      </c>
      <c r="C88" s="97" t="s">
        <v>635</v>
      </c>
      <c r="D88" s="201"/>
      <c r="E88" s="184"/>
      <c r="F88" s="160"/>
      <c r="G88" s="275" t="s">
        <v>67</v>
      </c>
      <c r="H88" s="157"/>
      <c r="I88" s="450">
        <f t="shared" si="7"/>
        <v>1</v>
      </c>
      <c r="J88" s="131">
        <f>VLOOKUP(Security!G88,AvailabilityData,2,FALSE())</f>
        <v>0</v>
      </c>
      <c r="K88" s="131">
        <f t="shared" si="8"/>
        <v>0</v>
      </c>
      <c r="L88" s="113">
        <v>1</v>
      </c>
    </row>
    <row r="89" spans="1:12" ht="30" customHeight="1" x14ac:dyDescent="0.3">
      <c r="A89" s="99" t="str">
        <f>IF(Security!L89=1,"S-Sec-"&amp;TEXT(COUNTIF(Security!$L$4:L89, "1"), "0"), "")</f>
        <v/>
      </c>
      <c r="B89" s="71"/>
      <c r="C89" s="148" t="s">
        <v>636</v>
      </c>
      <c r="D89" s="149"/>
      <c r="E89" s="195"/>
      <c r="F89" s="151"/>
      <c r="G89" s="422"/>
      <c r="H89" s="157"/>
      <c r="I89" s="450" t="str">
        <f t="shared" si="7"/>
        <v/>
      </c>
    </row>
    <row r="90" spans="1:12" ht="15.75" customHeight="1" x14ac:dyDescent="0.3">
      <c r="A90" s="99" t="str">
        <f>IF(Security!L90=1,"S-Sec-"&amp;TEXT(COUNTIF(Security!$L$4:L90, "1"), "0"), "")</f>
        <v/>
      </c>
      <c r="B90" s="332"/>
      <c r="C90" s="482"/>
      <c r="D90" s="482"/>
      <c r="E90" s="482"/>
      <c r="F90" s="482"/>
      <c r="G90" s="482"/>
      <c r="H90" s="157"/>
      <c r="I90" s="450" t="str">
        <f t="shared" si="7"/>
        <v/>
      </c>
    </row>
    <row r="91" spans="1:12" x14ac:dyDescent="0.3">
      <c r="A91" s="99" t="str">
        <f>IF(Security!L91=1,"S-Sec-"&amp;TEXT(COUNTIF(Security!$L$4:L91, "1"), "0"), "")</f>
        <v/>
      </c>
      <c r="B91" s="425"/>
      <c r="C91" s="426" t="s">
        <v>637</v>
      </c>
      <c r="D91" s="427"/>
      <c r="E91" s="428"/>
      <c r="F91" s="429"/>
      <c r="G91" s="422"/>
      <c r="H91" s="157"/>
      <c r="I91" s="450" t="str">
        <f t="shared" si="7"/>
        <v/>
      </c>
    </row>
    <row r="92" spans="1:12" ht="30" customHeight="1" x14ac:dyDescent="0.3">
      <c r="A92" s="99" t="str">
        <f>IF(Security!L92=1,"S-Sec-"&amp;TEXT(COUNTIF(Security!$L$4:L92, "1"), "0"), "")</f>
        <v>S-Sec-73</v>
      </c>
      <c r="B92" s="56" t="s">
        <v>10</v>
      </c>
      <c r="C92" s="331" t="s">
        <v>638</v>
      </c>
      <c r="D92" s="58"/>
      <c r="E92" s="185"/>
      <c r="F92" s="155"/>
      <c r="G92" s="153" t="s">
        <v>67</v>
      </c>
      <c r="H92" s="157"/>
      <c r="I92" s="450">
        <f t="shared" si="7"/>
        <v>1</v>
      </c>
      <c r="J92" s="131">
        <f>VLOOKUP(Security!G92,AvailabilityData,2,FALSE())</f>
        <v>0</v>
      </c>
      <c r="K92" s="131">
        <f t="shared" ref="K92:K98" si="9">I92*J92</f>
        <v>0</v>
      </c>
      <c r="L92" s="113">
        <v>1</v>
      </c>
    </row>
    <row r="93" spans="1:12" ht="30" customHeight="1" x14ac:dyDescent="0.3">
      <c r="A93" s="99" t="str">
        <f>IF(Security!L93=1,"S-Sec-"&amp;TEXT(COUNTIF(Security!$L$4:L93, "1"), "0"), "")</f>
        <v>S-Sec-74</v>
      </c>
      <c r="B93" s="56" t="s">
        <v>10</v>
      </c>
      <c r="C93" s="331" t="s">
        <v>639</v>
      </c>
      <c r="D93" s="58"/>
      <c r="E93" s="185"/>
      <c r="F93" s="155"/>
      <c r="G93" s="155" t="s">
        <v>67</v>
      </c>
      <c r="H93" s="157"/>
      <c r="I93" s="450">
        <f t="shared" si="7"/>
        <v>1</v>
      </c>
      <c r="J93" s="131">
        <f>VLOOKUP(Security!G93,AvailabilityData,2,FALSE())</f>
        <v>0</v>
      </c>
      <c r="K93" s="131">
        <f t="shared" si="9"/>
        <v>0</v>
      </c>
      <c r="L93" s="113">
        <v>1</v>
      </c>
    </row>
    <row r="94" spans="1:12" ht="46.8" x14ac:dyDescent="0.3">
      <c r="A94" s="99" t="str">
        <f>IF(Security!L94=1,"S-Sec-"&amp;TEXT(COUNTIF(Security!$L$4:L94, "1"), "0"), "")</f>
        <v>S-Sec-75</v>
      </c>
      <c r="B94" s="56" t="s">
        <v>10</v>
      </c>
      <c r="C94" s="85" t="s">
        <v>640</v>
      </c>
      <c r="D94" s="58"/>
      <c r="E94" s="185"/>
      <c r="F94" s="155"/>
      <c r="G94" s="155" t="s">
        <v>67</v>
      </c>
      <c r="H94" s="157"/>
      <c r="I94" s="450">
        <f t="shared" si="7"/>
        <v>1</v>
      </c>
      <c r="J94" s="131">
        <f>VLOOKUP(Security!G94,AvailabilityData,2,FALSE())</f>
        <v>0</v>
      </c>
      <c r="K94" s="131">
        <f t="shared" si="9"/>
        <v>0</v>
      </c>
      <c r="L94" s="113">
        <v>1</v>
      </c>
    </row>
    <row r="95" spans="1:12" ht="62.4" x14ac:dyDescent="0.3">
      <c r="A95" s="99" t="str">
        <f>IF(Security!L95=1,"S-Sec-"&amp;TEXT(COUNTIF(Security!$L$4:L95, "1"), "0"), "")</f>
        <v>S-Sec-76</v>
      </c>
      <c r="B95" s="56" t="s">
        <v>10</v>
      </c>
      <c r="C95" s="85" t="s">
        <v>641</v>
      </c>
      <c r="D95" s="58"/>
      <c r="E95" s="185"/>
      <c r="F95" s="155"/>
      <c r="G95" s="275" t="s">
        <v>67</v>
      </c>
      <c r="H95" s="157"/>
      <c r="I95" s="450">
        <f t="shared" si="7"/>
        <v>1</v>
      </c>
      <c r="J95" s="131">
        <f>VLOOKUP(Security!G95,AvailabilityData,2,FALSE())</f>
        <v>0</v>
      </c>
      <c r="K95" s="131">
        <f t="shared" si="9"/>
        <v>0</v>
      </c>
      <c r="L95" s="113">
        <v>1</v>
      </c>
    </row>
    <row r="96" spans="1:12" ht="30" customHeight="1" x14ac:dyDescent="0.3">
      <c r="A96" s="99" t="str">
        <f>IF(Security!L96=1,"S-Sec-"&amp;TEXT(COUNTIF(Security!$L$4:L96, "1"), "0"), "")</f>
        <v>S-Sec-77</v>
      </c>
      <c r="B96" s="56" t="s">
        <v>10</v>
      </c>
      <c r="C96" s="85" t="s">
        <v>642</v>
      </c>
      <c r="D96" s="58"/>
      <c r="E96" s="185"/>
      <c r="F96" s="155"/>
      <c r="G96" s="153" t="s">
        <v>67</v>
      </c>
      <c r="H96" s="157"/>
      <c r="I96" s="450">
        <f t="shared" si="7"/>
        <v>1</v>
      </c>
      <c r="J96" s="131">
        <f>VLOOKUP(Security!G96,AvailabilityData,2,FALSE())</f>
        <v>0</v>
      </c>
      <c r="K96" s="131">
        <f t="shared" si="9"/>
        <v>0</v>
      </c>
      <c r="L96" s="113">
        <v>1</v>
      </c>
    </row>
    <row r="97" spans="1:12" ht="30" customHeight="1" x14ac:dyDescent="0.3">
      <c r="A97" s="99" t="str">
        <f>IF(Security!L97=1,"S-Sec-"&amp;TEXT(COUNTIF(Security!$L$4:L97, "1"), "0"), "")</f>
        <v>S-Sec-78</v>
      </c>
      <c r="B97" s="56" t="s">
        <v>10</v>
      </c>
      <c r="C97" s="85" t="s">
        <v>643</v>
      </c>
      <c r="D97" s="58"/>
      <c r="E97" s="185"/>
      <c r="F97" s="155"/>
      <c r="G97" s="155" t="s">
        <v>67</v>
      </c>
      <c r="H97" s="157"/>
      <c r="I97" s="450">
        <f t="shared" si="7"/>
        <v>1</v>
      </c>
      <c r="J97" s="131">
        <f>VLOOKUP(Security!G97,AvailabilityData,2,FALSE())</f>
        <v>0</v>
      </c>
      <c r="K97" s="131">
        <f t="shared" si="9"/>
        <v>0</v>
      </c>
      <c r="L97" s="113">
        <v>1</v>
      </c>
    </row>
    <row r="98" spans="1:12" ht="30" customHeight="1" x14ac:dyDescent="0.3">
      <c r="A98" s="99" t="str">
        <f>IF(Security!L98=1,"S-Sec-"&amp;TEXT(COUNTIF(Security!$L$4:L98, "1"), "0"), "")</f>
        <v>S-Sec-79</v>
      </c>
      <c r="B98" s="56" t="s">
        <v>10</v>
      </c>
      <c r="C98" s="85" t="s">
        <v>644</v>
      </c>
      <c r="D98" s="58"/>
      <c r="E98" s="185"/>
      <c r="F98" s="155"/>
      <c r="G98" s="275" t="s">
        <v>67</v>
      </c>
      <c r="H98" s="157"/>
      <c r="I98" s="450">
        <f t="shared" si="7"/>
        <v>1</v>
      </c>
      <c r="J98" s="131">
        <f>VLOOKUP(Security!G98,AvailabilityData,2,FALSE())</f>
        <v>0</v>
      </c>
      <c r="K98" s="131">
        <f t="shared" si="9"/>
        <v>0</v>
      </c>
      <c r="L98" s="113">
        <v>1</v>
      </c>
    </row>
    <row r="99" spans="1:12" x14ac:dyDescent="0.3">
      <c r="A99" s="99" t="str">
        <f>IF(Security!L99=1,"S-Sec-"&amp;TEXT(COUNTIF(Security!$L$4:L99, "1"), "0"), "")</f>
        <v/>
      </c>
      <c r="B99" s="333"/>
      <c r="C99" s="148" t="s">
        <v>645</v>
      </c>
      <c r="D99" s="334"/>
      <c r="E99" s="335"/>
      <c r="F99" s="336"/>
      <c r="G99" s="422"/>
      <c r="H99" s="157"/>
      <c r="I99" s="450" t="str">
        <f t="shared" si="7"/>
        <v/>
      </c>
    </row>
    <row r="100" spans="1:12" ht="46.8" x14ac:dyDescent="0.3">
      <c r="A100" s="99" t="str">
        <f>IF(Security!L100=1,"S-Sec-"&amp;TEXT(COUNTIF(Security!$L$4:L100, "1"), "0"), "")</f>
        <v>S-Sec-80</v>
      </c>
      <c r="B100" s="56" t="s">
        <v>10</v>
      </c>
      <c r="C100" s="98" t="s">
        <v>646</v>
      </c>
      <c r="D100" s="142"/>
      <c r="E100" s="182"/>
      <c r="F100" s="153"/>
      <c r="G100" s="153" t="s">
        <v>67</v>
      </c>
      <c r="H100" s="157"/>
      <c r="I100" s="450">
        <f t="shared" si="7"/>
        <v>1</v>
      </c>
      <c r="J100" s="131">
        <f>VLOOKUP(Security!G100,AvailabilityData,2,FALSE())</f>
        <v>0</v>
      </c>
      <c r="K100" s="131">
        <f t="shared" ref="K100:K105" si="10">I100*J100</f>
        <v>0</v>
      </c>
      <c r="L100" s="113">
        <v>1</v>
      </c>
    </row>
    <row r="101" spans="1:12" ht="30" customHeight="1" x14ac:dyDescent="0.3">
      <c r="A101" s="99" t="str">
        <f>IF(Security!L101=1,"S-Sec-"&amp;TEXT(COUNTIF(Security!$L$4:L101, "1"), "0"), "")</f>
        <v>S-Sec-81</v>
      </c>
      <c r="B101" s="56" t="s">
        <v>10</v>
      </c>
      <c r="C101" s="159" t="s">
        <v>647</v>
      </c>
      <c r="D101" s="142"/>
      <c r="E101" s="182"/>
      <c r="F101" s="137"/>
      <c r="G101" s="153" t="s">
        <v>67</v>
      </c>
      <c r="H101" s="157"/>
      <c r="I101" s="450">
        <f t="shared" si="7"/>
        <v>1</v>
      </c>
      <c r="J101" s="131">
        <f>VLOOKUP(Security!G101,AvailabilityData,2,FALSE())</f>
        <v>0</v>
      </c>
      <c r="K101" s="131">
        <f t="shared" si="10"/>
        <v>0</v>
      </c>
      <c r="L101" s="113">
        <v>1</v>
      </c>
    </row>
    <row r="102" spans="1:12" ht="30" customHeight="1" x14ac:dyDescent="0.3">
      <c r="A102" s="99" t="str">
        <f>IF(Security!L102=1,"S-Sec-"&amp;TEXT(COUNTIF(Security!$L$4:L102, "1"), "0"), "")</f>
        <v>S-Sec-82</v>
      </c>
      <c r="B102" s="56" t="s">
        <v>10</v>
      </c>
      <c r="C102" s="193" t="s">
        <v>648</v>
      </c>
      <c r="D102" s="201"/>
      <c r="E102" s="182"/>
      <c r="F102" s="137"/>
      <c r="G102" s="155" t="s">
        <v>67</v>
      </c>
      <c r="H102" s="157"/>
      <c r="I102" s="450">
        <f t="shared" si="7"/>
        <v>1</v>
      </c>
      <c r="J102" s="131">
        <f>VLOOKUP(Security!G102,AvailabilityData,2,FALSE())</f>
        <v>0</v>
      </c>
      <c r="K102" s="131">
        <f t="shared" si="10"/>
        <v>0</v>
      </c>
      <c r="L102" s="113">
        <v>1</v>
      </c>
    </row>
    <row r="103" spans="1:12" ht="30" customHeight="1" x14ac:dyDescent="0.3">
      <c r="A103" s="99" t="str">
        <f>IF(Security!L103=1,"S-Sec-"&amp;TEXT(COUNTIF(Security!$L$4:L103, "1"), "0"), "")</f>
        <v>S-Sec-83</v>
      </c>
      <c r="B103" s="56" t="s">
        <v>10</v>
      </c>
      <c r="C103" s="65" t="s">
        <v>649</v>
      </c>
      <c r="D103" s="58"/>
      <c r="E103" s="182"/>
      <c r="F103" s="137"/>
      <c r="G103" s="155" t="s">
        <v>67</v>
      </c>
      <c r="H103" s="157"/>
      <c r="I103" s="450">
        <f t="shared" si="7"/>
        <v>1</v>
      </c>
      <c r="J103" s="131">
        <f>VLOOKUP(Security!G103,AvailabilityData,2,FALSE())</f>
        <v>0</v>
      </c>
      <c r="K103" s="131">
        <f t="shared" si="10"/>
        <v>0</v>
      </c>
      <c r="L103" s="113">
        <v>1</v>
      </c>
    </row>
    <row r="104" spans="1:12" ht="30" customHeight="1" x14ac:dyDescent="0.3">
      <c r="A104" s="99" t="str">
        <f>IF(Security!L104=1,"S-Sec-"&amp;TEXT(COUNTIF(Security!$L$4:L104, "1"), "0"), "")</f>
        <v>S-Sec-84</v>
      </c>
      <c r="B104" s="56" t="s">
        <v>10</v>
      </c>
      <c r="C104" s="65" t="s">
        <v>650</v>
      </c>
      <c r="D104" s="58"/>
      <c r="E104" s="182"/>
      <c r="F104" s="137"/>
      <c r="G104" s="155" t="s">
        <v>67</v>
      </c>
      <c r="H104" s="157"/>
      <c r="I104" s="450">
        <f t="shared" si="7"/>
        <v>1</v>
      </c>
      <c r="J104" s="131">
        <f>VLOOKUP(Security!G104,AvailabilityData,2,FALSE())</f>
        <v>0</v>
      </c>
      <c r="K104" s="131">
        <f t="shared" si="10"/>
        <v>0</v>
      </c>
      <c r="L104" s="113">
        <v>1</v>
      </c>
    </row>
    <row r="105" spans="1:12" ht="30" customHeight="1" x14ac:dyDescent="0.3">
      <c r="A105" s="99" t="str">
        <f>IF(Security!L105=1,"S-Sec-"&amp;TEXT(COUNTIF(Security!$L$4:L105, "1"), "0"), "")</f>
        <v>S-Sec-85</v>
      </c>
      <c r="B105" s="56" t="s">
        <v>10</v>
      </c>
      <c r="C105" s="65" t="s">
        <v>651</v>
      </c>
      <c r="D105" s="186"/>
      <c r="E105" s="184"/>
      <c r="F105" s="160"/>
      <c r="G105" s="275" t="s">
        <v>67</v>
      </c>
      <c r="H105" s="157"/>
      <c r="I105" s="450">
        <f t="shared" ref="I105:I123" si="11">IF(NOT(ISBLANK($B105)),VLOOKUP($B105,specdata,2,FALSE()),"")</f>
        <v>1</v>
      </c>
      <c r="J105" s="131">
        <f>VLOOKUP(Security!G105,AvailabilityData,2,FALSE())</f>
        <v>0</v>
      </c>
      <c r="K105" s="131">
        <f t="shared" si="10"/>
        <v>0</v>
      </c>
      <c r="L105" s="113">
        <v>1</v>
      </c>
    </row>
    <row r="106" spans="1:12" x14ac:dyDescent="0.3">
      <c r="A106" s="99" t="str">
        <f>IF(Security!L106=1,"S-Sec-"&amp;TEXT(COUNTIF(Security!$L$4:L106, "1"), "0"), "")</f>
        <v/>
      </c>
      <c r="B106" s="71"/>
      <c r="C106" s="72" t="s">
        <v>652</v>
      </c>
      <c r="D106" s="196"/>
      <c r="E106" s="195"/>
      <c r="F106" s="151"/>
      <c r="G106" s="422"/>
      <c r="H106" s="157"/>
      <c r="I106" s="450" t="str">
        <f t="shared" si="11"/>
        <v/>
      </c>
    </row>
    <row r="107" spans="1:12" ht="31.2" x14ac:dyDescent="0.3">
      <c r="A107" s="99" t="str">
        <f>IF(Security!L107=1,"S-Sec-"&amp;TEXT(COUNTIF(Security!$L$4:L107, "1"), "0"), "")</f>
        <v>S-Sec-86</v>
      </c>
      <c r="B107" s="108" t="s">
        <v>10</v>
      </c>
      <c r="C107" s="95" t="s">
        <v>653</v>
      </c>
      <c r="D107" s="197"/>
      <c r="E107" s="182"/>
      <c r="F107" s="137"/>
      <c r="G107" s="153" t="s">
        <v>67</v>
      </c>
      <c r="H107" s="157"/>
      <c r="I107" s="450">
        <f t="shared" si="11"/>
        <v>1</v>
      </c>
      <c r="J107" s="131">
        <f>VLOOKUP(Security!G107,AvailabilityData,2,FALSE())</f>
        <v>0</v>
      </c>
      <c r="K107" s="131">
        <f>I107*J107</f>
        <v>0</v>
      </c>
      <c r="L107" s="113">
        <v>1</v>
      </c>
    </row>
    <row r="108" spans="1:12" ht="62.4" x14ac:dyDescent="0.3">
      <c r="A108" s="99" t="str">
        <f>IF(Security!L108=1,"S-Sec-"&amp;TEXT(COUNTIF(Security!$L$4:L108, "1"), "0"), "")</f>
        <v>S-Sec-87</v>
      </c>
      <c r="B108" s="64" t="s">
        <v>10</v>
      </c>
      <c r="C108" s="311" t="s">
        <v>654</v>
      </c>
      <c r="D108" s="200"/>
      <c r="E108" s="184"/>
      <c r="F108" s="160"/>
      <c r="G108" s="275" t="s">
        <v>67</v>
      </c>
      <c r="H108" s="157"/>
      <c r="I108" s="450">
        <f t="shared" si="11"/>
        <v>1</v>
      </c>
      <c r="J108" s="131">
        <f>VLOOKUP(Security!G108,AvailabilityData,2,FALSE())</f>
        <v>0</v>
      </c>
      <c r="K108" s="131">
        <f>I108*J108</f>
        <v>0</v>
      </c>
      <c r="L108" s="113">
        <v>1</v>
      </c>
    </row>
    <row r="109" spans="1:12" x14ac:dyDescent="0.3">
      <c r="A109" s="99" t="str">
        <f>IF(Security!L109=1,"S-Sec-"&amp;TEXT(COUNTIF(Security!$L$4:L109, "1"), "0"), "")</f>
        <v/>
      </c>
      <c r="B109" s="71"/>
      <c r="C109" s="72" t="s">
        <v>655</v>
      </c>
      <c r="D109" s="196"/>
      <c r="E109" s="195"/>
      <c r="F109" s="151"/>
      <c r="G109" s="422"/>
      <c r="H109" s="157"/>
      <c r="I109" s="450" t="str">
        <f t="shared" si="11"/>
        <v/>
      </c>
    </row>
    <row r="110" spans="1:12" ht="46.8" x14ac:dyDescent="0.3">
      <c r="A110" s="99" t="str">
        <f>IF(Security!L110=1,"S-Sec-"&amp;TEXT(COUNTIF(Security!$L$4:L110, "1"), "0"), "")</f>
        <v>S-Sec-88</v>
      </c>
      <c r="B110" s="56" t="s">
        <v>10</v>
      </c>
      <c r="C110" s="95" t="s">
        <v>656</v>
      </c>
      <c r="D110" s="197"/>
      <c r="E110" s="182"/>
      <c r="F110" s="137"/>
      <c r="G110" s="153" t="s">
        <v>67</v>
      </c>
      <c r="H110" s="157"/>
      <c r="I110" s="450">
        <f t="shared" si="11"/>
        <v>1</v>
      </c>
      <c r="J110" s="131">
        <f>VLOOKUP(Security!G110,AvailabilityData,2,FALSE())</f>
        <v>0</v>
      </c>
      <c r="K110" s="131">
        <f>I110*J110</f>
        <v>0</v>
      </c>
      <c r="L110" s="113">
        <v>1</v>
      </c>
    </row>
    <row r="111" spans="1:12" ht="31.2" x14ac:dyDescent="0.3">
      <c r="A111" s="99" t="str">
        <f>IF(Security!L111=1,"S-Sec-"&amp;TEXT(COUNTIF(Security!$L$4:L111, "1"), "0"), "")</f>
        <v>S-Sec-89</v>
      </c>
      <c r="B111" s="56" t="s">
        <v>9</v>
      </c>
      <c r="C111" s="75" t="s">
        <v>657</v>
      </c>
      <c r="D111" s="109"/>
      <c r="E111" s="185"/>
      <c r="F111" s="155"/>
      <c r="G111" s="155" t="s">
        <v>67</v>
      </c>
      <c r="H111" s="157"/>
      <c r="I111" s="450">
        <f t="shared" si="11"/>
        <v>5</v>
      </c>
      <c r="J111" s="131">
        <f>VLOOKUP(Security!G111,AvailabilityData,2,FALSE())</f>
        <v>0</v>
      </c>
      <c r="K111" s="131">
        <f>I111*J111</f>
        <v>0</v>
      </c>
      <c r="L111" s="113">
        <v>1</v>
      </c>
    </row>
    <row r="112" spans="1:12" ht="46.8" x14ac:dyDescent="0.3">
      <c r="A112" s="99" t="str">
        <f>IF(Security!L112=1,"S-Sec-"&amp;TEXT(COUNTIF(Security!$L$4:L112, "1"), "0"), "")</f>
        <v>S-Sec-90</v>
      </c>
      <c r="B112" s="56" t="s">
        <v>10</v>
      </c>
      <c r="C112" s="310" t="s">
        <v>658</v>
      </c>
      <c r="D112" s="337"/>
      <c r="E112" s="184"/>
      <c r="F112" s="160"/>
      <c r="G112" s="277" t="s">
        <v>67</v>
      </c>
      <c r="H112" s="157"/>
      <c r="I112" s="450">
        <f t="shared" si="11"/>
        <v>1</v>
      </c>
      <c r="J112" s="131">
        <f>VLOOKUP(Security!G112,AvailabilityData,2,FALSE())</f>
        <v>0</v>
      </c>
      <c r="K112" s="131">
        <f>I112*J112</f>
        <v>0</v>
      </c>
      <c r="L112" s="113">
        <v>1</v>
      </c>
    </row>
    <row r="113" spans="1:12" x14ac:dyDescent="0.3">
      <c r="A113" s="99" t="str">
        <f>IF(Security!L113=1,"S-Sec-"&amp;TEXT(COUNTIF(Security!$L$4:L113, "1"), "0"), "")</f>
        <v/>
      </c>
      <c r="B113" s="71"/>
      <c r="C113" s="72" t="s">
        <v>659</v>
      </c>
      <c r="D113" s="196"/>
      <c r="E113" s="195"/>
      <c r="F113" s="151"/>
      <c r="G113" s="422"/>
      <c r="H113" s="157"/>
      <c r="I113" s="450" t="str">
        <f t="shared" si="11"/>
        <v/>
      </c>
    </row>
    <row r="114" spans="1:12" ht="78" x14ac:dyDescent="0.3">
      <c r="A114" s="99" t="str">
        <f>IF(Security!L114=1,"S-Sec-"&amp;TEXT(COUNTIF(Security!$L$4:L114, "1"), "0"), "")</f>
        <v>S-Sec-91</v>
      </c>
      <c r="B114" s="56" t="s">
        <v>10</v>
      </c>
      <c r="C114" s="95" t="s">
        <v>660</v>
      </c>
      <c r="D114" s="197"/>
      <c r="E114" s="182"/>
      <c r="F114" s="137"/>
      <c r="G114" s="153" t="s">
        <v>67</v>
      </c>
      <c r="H114" s="157"/>
      <c r="I114" s="450">
        <f t="shared" si="11"/>
        <v>1</v>
      </c>
      <c r="J114" s="131">
        <f>VLOOKUP(Security!G114,AvailabilityData,2,FALSE())</f>
        <v>0</v>
      </c>
      <c r="K114" s="131">
        <f t="shared" ref="K114:K119" si="12">I114*J114</f>
        <v>0</v>
      </c>
      <c r="L114" s="113">
        <v>1</v>
      </c>
    </row>
    <row r="115" spans="1:12" ht="30" customHeight="1" x14ac:dyDescent="0.3">
      <c r="A115" s="99" t="str">
        <f>IF(Security!L115=1,"S-Sec-"&amp;TEXT(COUNTIF(Security!$L$4:L115, "1"), "0"), "")</f>
        <v>S-Sec-92</v>
      </c>
      <c r="B115" s="108" t="s">
        <v>10</v>
      </c>
      <c r="C115" s="75" t="s">
        <v>661</v>
      </c>
      <c r="D115" s="109"/>
      <c r="E115" s="182"/>
      <c r="F115" s="137"/>
      <c r="G115" s="155" t="s">
        <v>67</v>
      </c>
      <c r="H115" s="157"/>
      <c r="I115" s="450">
        <f t="shared" si="11"/>
        <v>1</v>
      </c>
      <c r="J115" s="131">
        <f>VLOOKUP(Security!G115,AvailabilityData,2,FALSE())</f>
        <v>0</v>
      </c>
      <c r="K115" s="131">
        <f t="shared" si="12"/>
        <v>0</v>
      </c>
      <c r="L115" s="113">
        <v>1</v>
      </c>
    </row>
    <row r="116" spans="1:12" ht="62.4" x14ac:dyDescent="0.3">
      <c r="A116" s="99" t="str">
        <f>IF(Security!L116=1,"S-Sec-"&amp;TEXT(COUNTIF(Security!$L$4:L116, "1"), "0"), "")</f>
        <v>S-Sec-93</v>
      </c>
      <c r="B116" s="56" t="s">
        <v>10</v>
      </c>
      <c r="C116" s="75" t="s">
        <v>662</v>
      </c>
      <c r="D116" s="109"/>
      <c r="E116" s="182"/>
      <c r="F116" s="137"/>
      <c r="G116" s="155" t="s">
        <v>67</v>
      </c>
      <c r="H116" s="157"/>
      <c r="I116" s="450">
        <f t="shared" si="11"/>
        <v>1</v>
      </c>
      <c r="J116" s="131">
        <f>VLOOKUP(Security!G116,AvailabilityData,2,FALSE())</f>
        <v>0</v>
      </c>
      <c r="K116" s="131">
        <f t="shared" si="12"/>
        <v>0</v>
      </c>
      <c r="L116" s="113">
        <v>1</v>
      </c>
    </row>
    <row r="117" spans="1:12" ht="30" customHeight="1" x14ac:dyDescent="0.3">
      <c r="A117" s="99" t="str">
        <f>IF(Security!L117=1,"S-Sec-"&amp;TEXT(COUNTIF(Security!$L$4:L117, "1"), "0"), "")</f>
        <v>S-Sec-94</v>
      </c>
      <c r="B117" s="56" t="s">
        <v>10</v>
      </c>
      <c r="C117" s="75" t="s">
        <v>663</v>
      </c>
      <c r="D117" s="109"/>
      <c r="E117" s="182"/>
      <c r="F117" s="137"/>
      <c r="G117" s="155" t="s">
        <v>67</v>
      </c>
      <c r="H117" s="157"/>
      <c r="I117" s="450">
        <f t="shared" si="11"/>
        <v>1</v>
      </c>
      <c r="J117" s="131">
        <f>VLOOKUP(Security!G117,AvailabilityData,2,FALSE())</f>
        <v>0</v>
      </c>
      <c r="K117" s="131">
        <f t="shared" si="12"/>
        <v>0</v>
      </c>
      <c r="L117" s="113">
        <v>1</v>
      </c>
    </row>
    <row r="118" spans="1:12" ht="30" customHeight="1" x14ac:dyDescent="0.3">
      <c r="A118" s="99" t="str">
        <f>IF(Security!L118=1,"S-Sec-"&amp;TEXT(COUNTIF(Security!$L$4:L118, "1"), "0"), "")</f>
        <v>S-Sec-95</v>
      </c>
      <c r="B118" s="56" t="s">
        <v>10</v>
      </c>
      <c r="C118" s="75" t="s">
        <v>664</v>
      </c>
      <c r="D118" s="109"/>
      <c r="E118" s="182"/>
      <c r="F118" s="137"/>
      <c r="G118" s="155" t="s">
        <v>67</v>
      </c>
      <c r="H118" s="157"/>
      <c r="I118" s="450">
        <f t="shared" si="11"/>
        <v>1</v>
      </c>
      <c r="J118" s="131">
        <f>VLOOKUP(Security!G118,AvailabilityData,2,FALSE())</f>
        <v>0</v>
      </c>
      <c r="K118" s="131">
        <f t="shared" si="12"/>
        <v>0</v>
      </c>
      <c r="L118" s="113">
        <v>1</v>
      </c>
    </row>
    <row r="119" spans="1:12" ht="46.8" x14ac:dyDescent="0.3">
      <c r="A119" s="99" t="str">
        <f>IF(Security!L119=1,"S-Sec-"&amp;TEXT(COUNTIF(Security!$L$4:L119, "1"), "0"), "")</f>
        <v>S-Sec-96</v>
      </c>
      <c r="B119" s="56" t="s">
        <v>10</v>
      </c>
      <c r="C119" s="311" t="s">
        <v>665</v>
      </c>
      <c r="D119" s="200"/>
      <c r="E119" s="184"/>
      <c r="F119" s="160"/>
      <c r="G119" s="275" t="s">
        <v>67</v>
      </c>
      <c r="H119" s="157"/>
      <c r="I119" s="450">
        <f t="shared" si="11"/>
        <v>1</v>
      </c>
      <c r="J119" s="131">
        <f>VLOOKUP(Security!G119,AvailabilityData,2,FALSE())</f>
        <v>0</v>
      </c>
      <c r="K119" s="131">
        <f t="shared" si="12"/>
        <v>0</v>
      </c>
      <c r="L119" s="113">
        <v>1</v>
      </c>
    </row>
    <row r="120" spans="1:12" x14ac:dyDescent="0.3">
      <c r="A120" s="99" t="str">
        <f>IF(Security!L120=1,"S-Sec-"&amp;TEXT(COUNTIF(Security!$L$4:L120, "1"), "0"), "")</f>
        <v/>
      </c>
      <c r="B120" s="71"/>
      <c r="C120" s="72" t="s">
        <v>666</v>
      </c>
      <c r="D120" s="196"/>
      <c r="E120" s="195"/>
      <c r="F120" s="151"/>
      <c r="G120" s="422"/>
      <c r="H120" s="157"/>
      <c r="I120" s="450" t="str">
        <f t="shared" si="11"/>
        <v/>
      </c>
    </row>
    <row r="121" spans="1:12" ht="31.2" x14ac:dyDescent="0.3">
      <c r="A121" s="99" t="str">
        <f>IF(Security!L121=1,"S-Sec-"&amp;TEXT(COUNTIF(Security!$L$4:L121, "1"), "0"), "")</f>
        <v>S-Sec-97</v>
      </c>
      <c r="B121" s="56" t="s">
        <v>10</v>
      </c>
      <c r="C121" s="95" t="s">
        <v>667</v>
      </c>
      <c r="D121" s="197"/>
      <c r="E121" s="182"/>
      <c r="F121" s="137"/>
      <c r="G121" s="153" t="s">
        <v>67</v>
      </c>
      <c r="H121" s="157"/>
      <c r="I121" s="450">
        <f t="shared" si="11"/>
        <v>1</v>
      </c>
      <c r="J121" s="131">
        <f>VLOOKUP(Security!G121,AvailabilityData,2,FALSE())</f>
        <v>0</v>
      </c>
      <c r="K121" s="131">
        <f>I121*J121</f>
        <v>0</v>
      </c>
      <c r="L121" s="113">
        <v>1</v>
      </c>
    </row>
    <row r="122" spans="1:12" ht="31.2" x14ac:dyDescent="0.3">
      <c r="A122" s="99" t="str">
        <f>IF(Security!L122=1,"S-Sec-"&amp;TEXT(COUNTIF(Security!$L$4:L122, "1"), "0"), "")</f>
        <v>S-Sec-98</v>
      </c>
      <c r="B122" s="56" t="s">
        <v>10</v>
      </c>
      <c r="C122" s="75" t="s">
        <v>668</v>
      </c>
      <c r="D122" s="109"/>
      <c r="E122" s="182"/>
      <c r="F122" s="137"/>
      <c r="G122" s="155" t="s">
        <v>67</v>
      </c>
      <c r="H122" s="157"/>
      <c r="I122" s="450">
        <f t="shared" si="11"/>
        <v>1</v>
      </c>
      <c r="J122" s="131">
        <f>VLOOKUP(Security!G122,AvailabilityData,2,FALSE())</f>
        <v>0</v>
      </c>
      <c r="K122" s="131">
        <f>I122*J122</f>
        <v>0</v>
      </c>
      <c r="L122" s="113">
        <v>1</v>
      </c>
    </row>
    <row r="123" spans="1:12" ht="31.2" x14ac:dyDescent="0.3">
      <c r="A123" s="99" t="str">
        <f>IF(Security!L123=1,"S-Sec-"&amp;TEXT(COUNTIF(Security!$L$4:L123, "1"), "0"), "")</f>
        <v>S-Sec-99</v>
      </c>
      <c r="B123" s="56" t="s">
        <v>10</v>
      </c>
      <c r="C123" s="75" t="s">
        <v>669</v>
      </c>
      <c r="D123" s="109"/>
      <c r="E123" s="185"/>
      <c r="F123" s="141"/>
      <c r="G123" s="155" t="s">
        <v>67</v>
      </c>
      <c r="H123" s="157"/>
      <c r="I123" s="450">
        <f t="shared" si="11"/>
        <v>1</v>
      </c>
      <c r="J123" s="131">
        <f>VLOOKUP(Security!G123,AvailabilityData,2,FALSE())</f>
        <v>0</v>
      </c>
      <c r="K123" s="131">
        <f>I123*J123</f>
        <v>0</v>
      </c>
      <c r="L123" s="113">
        <v>1</v>
      </c>
    </row>
    <row r="124" spans="1:12" ht="30" customHeight="1" x14ac:dyDescent="0.3">
      <c r="H124" s="157"/>
    </row>
    <row r="125" spans="1:12" ht="30" customHeight="1" x14ac:dyDescent="0.3"/>
    <row r="126" spans="1:12" ht="30" customHeight="1" x14ac:dyDescent="0.3"/>
    <row r="127" spans="1:12" ht="30" customHeight="1" x14ac:dyDescent="0.3"/>
    <row r="128" spans="1:12"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45"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59.25" customHeight="1" x14ac:dyDescent="0.3"/>
  </sheetData>
  <sheetProtection algorithmName="SHA-512" hashValue="F/i7tr+SA0guGlaG3j5AYSIMUYuBsqt1O7qK64KqpAEsERRP4GY+zB25easGPAhF7bNc8TpGpv8ERIToolgoFA==" saltValue="ODMj8yaYbPbwx/5vjPoZNg==" spinCount="100000" sheet="1" objects="1" scenarios="1"/>
  <mergeCells count="4">
    <mergeCell ref="O4:Q7"/>
    <mergeCell ref="C68:G68"/>
    <mergeCell ref="C74:G74"/>
    <mergeCell ref="C90:G90"/>
  </mergeCells>
  <conditionalFormatting sqref="B1:B1048576">
    <cfRule type="cellIs" dxfId="19" priority="2" operator="equal">
      <formula>"Informational"</formula>
    </cfRule>
    <cfRule type="cellIs" dxfId="18" priority="3" operator="equal">
      <formula>"Not Needed"</formula>
    </cfRule>
    <cfRule type="cellIs" dxfId="17" priority="4" operator="equal">
      <formula>"Critical"</formula>
    </cfRule>
    <cfRule type="cellIs" dxfId="16" priority="5" operator="equal">
      <formula>"Extremely Advantageous"</formula>
    </cfRule>
  </conditionalFormatting>
  <conditionalFormatting sqref="G3:G5 G7:G12 G14:G16 G18:G21 G23:G28 G30:G39 G41:G63 G66:G67 G69:G70 G72:G73 G75 G77:G81 G83:G88 G92:G98 G100:G105 G107:G108 G110:G112 G114:G119 G121:G123">
    <cfRule type="cellIs" dxfId="15" priority="6" operator="equal">
      <formula>"Select from Drop Down List"</formula>
    </cfRule>
  </conditionalFormatting>
  <dataValidations count="2">
    <dataValidation type="list" allowBlank="1" showInputMessage="1" showErrorMessage="1" sqref="G72:G73 G83:G88 G41:G63 G3:G5 G7:G12 G14:G16 G18:G21 G23:G28 G30:G39 G66:G67 G69:G70 G75 G77:G81 G92:G98 G100:G105 G107:G108 G110:G112 G114:G119 G121:G123" xr:uid="{00000000-0002-0000-0C00-000001000000}">
      <formula1>Availability</formula1>
      <formula2>0</formula2>
    </dataValidation>
    <dataValidation type="list" allowBlank="1" showInputMessage="1" showErrorMessage="1" errorTitle="Invalid specification type" error="Please enter a Specification type from the drop-down list." sqref="B3:B123" xr:uid="{00000000-0002-0000-0C00-000000000000}">
      <formula1>SpecType</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Q168"/>
  <sheetViews>
    <sheetView zoomScaleNormal="100" zoomScalePageLayoutView="90" workbookViewId="0">
      <selection activeCell="D4" sqref="D4"/>
    </sheetView>
  </sheetViews>
  <sheetFormatPr defaultColWidth="9" defaultRowHeight="15.6" x14ac:dyDescent="0.3"/>
  <cols>
    <col min="1" max="1" width="10.59765625" style="174" customWidth="1"/>
    <col min="2" max="2" width="14.59765625" style="174" customWidth="1"/>
    <col min="3" max="3" width="65.59765625" style="204" customWidth="1"/>
    <col min="4" max="4" width="65.59765625" style="113" customWidth="1"/>
    <col min="5" max="5" width="4" style="113" hidden="1" customWidth="1"/>
    <col min="6" max="6" width="5.3984375" style="113" hidden="1" customWidth="1"/>
    <col min="7" max="7" width="30.59765625" style="113" customWidth="1"/>
    <col min="8" max="8" width="14.59765625" style="131" hidden="1" customWidth="1"/>
    <col min="9" max="9" width="7.5" style="131" hidden="1" customWidth="1"/>
    <col min="10" max="10" width="9.59765625" style="131" hidden="1" customWidth="1"/>
    <col min="11" max="11" width="8.09765625" style="131" hidden="1" customWidth="1"/>
    <col min="12" max="12" width="7.19921875" style="113" hidden="1" customWidth="1"/>
    <col min="13" max="16384" width="9" style="113"/>
  </cols>
  <sheetData>
    <row r="1" spans="1:17" s="114" customFormat="1" ht="105" customHeight="1" thickBot="1" x14ac:dyDescent="0.3">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17" x14ac:dyDescent="0.3">
      <c r="A2" s="325" t="s">
        <v>670</v>
      </c>
      <c r="B2" s="313"/>
      <c r="C2" s="315"/>
      <c r="D2" s="126"/>
      <c r="E2" s="128"/>
      <c r="F2" s="128"/>
      <c r="G2" s="422"/>
      <c r="H2" s="450">
        <f>COUNTA(B3:B49)</f>
        <v>43</v>
      </c>
      <c r="I2" s="450"/>
      <c r="J2" s="450"/>
      <c r="K2" s="450">
        <f>SUM(K3:K26)</f>
        <v>0</v>
      </c>
      <c r="L2" s="449"/>
    </row>
    <row r="3" spans="1:17" ht="46.5" customHeight="1" x14ac:dyDescent="0.3">
      <c r="A3" s="94"/>
      <c r="B3" s="71"/>
      <c r="C3" s="282" t="s">
        <v>671</v>
      </c>
      <c r="D3" s="265"/>
      <c r="E3" s="302"/>
      <c r="F3" s="303"/>
      <c r="G3" s="422"/>
      <c r="H3" s="450">
        <f>COUNTIF(G:G,"=Select from Drop Down List")</f>
        <v>43</v>
      </c>
      <c r="I3" s="450"/>
      <c r="J3" s="450"/>
      <c r="K3" s="450"/>
      <c r="L3" s="449"/>
    </row>
    <row r="4" spans="1:17" ht="30" customHeight="1" x14ac:dyDescent="0.3">
      <c r="A4" s="452" t="str">
        <f>IF('Directory Services'!L4=1,"S-AD-"&amp;TEXT(COUNTIF('Directory Services'!$L$4:L4, "1"), "0"), "")</f>
        <v>S-AD-1</v>
      </c>
      <c r="B4" s="56" t="s">
        <v>10</v>
      </c>
      <c r="C4" s="338" t="s">
        <v>672</v>
      </c>
      <c r="D4" s="142"/>
      <c r="E4" s="182"/>
      <c r="F4" s="153">
        <v>1</v>
      </c>
      <c r="G4" s="153" t="s">
        <v>67</v>
      </c>
      <c r="H4" s="450">
        <f>COUNTIF(G:G,"=Function Available")</f>
        <v>0</v>
      </c>
      <c r="I4" s="450">
        <f t="shared" ref="I4:I13" si="0">IF(NOT(ISBLANK($B4)),VLOOKUP($B4,specdata,2,FALSE()),"")</f>
        <v>1</v>
      </c>
      <c r="J4" s="129">
        <f t="shared" ref="J4:J13" si="1">VLOOKUP(G4,AvailabilityData,2,FALSE())</f>
        <v>0</v>
      </c>
      <c r="K4" s="450">
        <f t="shared" ref="K4:K13" si="2">I4*J4</f>
        <v>0</v>
      </c>
      <c r="L4" s="449">
        <v>1</v>
      </c>
      <c r="O4" s="477"/>
      <c r="P4" s="477"/>
      <c r="Q4" s="477"/>
    </row>
    <row r="5" spans="1:17" ht="30" customHeight="1" x14ac:dyDescent="0.3">
      <c r="A5" s="452" t="str">
        <f>IF('Directory Services'!L5=1,"S-AD-"&amp;TEXT(COUNTIF('Directory Services'!$L$4:L5, "1"), "0"), "")</f>
        <v>S-AD-2</v>
      </c>
      <c r="B5" s="56" t="s">
        <v>10</v>
      </c>
      <c r="C5" s="331" t="s">
        <v>673</v>
      </c>
      <c r="D5" s="58"/>
      <c r="E5" s="185"/>
      <c r="F5" s="155">
        <v>1</v>
      </c>
      <c r="G5" s="155" t="s">
        <v>67</v>
      </c>
      <c r="H5" s="450">
        <f>COUNTIF(G:G,"=Function Not Available")</f>
        <v>0</v>
      </c>
      <c r="I5" s="450">
        <f t="shared" si="0"/>
        <v>1</v>
      </c>
      <c r="J5" s="129">
        <f t="shared" si="1"/>
        <v>0</v>
      </c>
      <c r="K5" s="450">
        <f t="shared" si="2"/>
        <v>0</v>
      </c>
      <c r="L5" s="449">
        <v>1</v>
      </c>
      <c r="O5" s="477"/>
      <c r="P5" s="477"/>
      <c r="Q5" s="477"/>
    </row>
    <row r="6" spans="1:17" ht="30" customHeight="1" x14ac:dyDescent="0.3">
      <c r="A6" s="452" t="str">
        <f>IF('Directory Services'!L6=1,"S-AD-"&amp;TEXT(COUNTIF('Directory Services'!$L$4:L6, "1"), "0"), "")</f>
        <v>S-AD-3</v>
      </c>
      <c r="B6" s="56" t="s">
        <v>10</v>
      </c>
      <c r="C6" s="331" t="s">
        <v>674</v>
      </c>
      <c r="D6" s="58"/>
      <c r="E6" s="185"/>
      <c r="F6" s="155">
        <v>1</v>
      </c>
      <c r="G6" s="155" t="s">
        <v>67</v>
      </c>
      <c r="H6" s="450">
        <f>COUNTIF(G:G,"=Exception")</f>
        <v>0</v>
      </c>
      <c r="I6" s="450">
        <f t="shared" si="0"/>
        <v>1</v>
      </c>
      <c r="J6" s="129">
        <f t="shared" si="1"/>
        <v>0</v>
      </c>
      <c r="K6" s="450">
        <f t="shared" si="2"/>
        <v>0</v>
      </c>
      <c r="L6" s="449">
        <v>1</v>
      </c>
      <c r="O6" s="477"/>
      <c r="P6" s="477"/>
      <c r="Q6" s="477"/>
    </row>
    <row r="7" spans="1:17" ht="30" customHeight="1" x14ac:dyDescent="0.3">
      <c r="A7" s="452" t="str">
        <f>IF('Directory Services'!L7=1,"S-AD-"&amp;TEXT(COUNTIF('Directory Services'!$L$4:L7, "1"), "0"), "")</f>
        <v>S-AD-4</v>
      </c>
      <c r="B7" s="56" t="s">
        <v>10</v>
      </c>
      <c r="C7" s="331" t="s">
        <v>675</v>
      </c>
      <c r="D7" s="58"/>
      <c r="E7" s="185"/>
      <c r="F7" s="155">
        <v>1</v>
      </c>
      <c r="G7" s="155" t="s">
        <v>67</v>
      </c>
      <c r="H7" s="152">
        <f>COUNTIFS(B:B,"=Critical",G:G,"=Select from Drop Down List")</f>
        <v>2</v>
      </c>
      <c r="I7" s="450">
        <f t="shared" si="0"/>
        <v>1</v>
      </c>
      <c r="J7" s="129">
        <f t="shared" si="1"/>
        <v>0</v>
      </c>
      <c r="K7" s="450">
        <f t="shared" si="2"/>
        <v>0</v>
      </c>
      <c r="L7" s="449">
        <v>1</v>
      </c>
      <c r="O7" s="477"/>
      <c r="P7" s="477"/>
      <c r="Q7" s="477"/>
    </row>
    <row r="8" spans="1:17" ht="46.8" x14ac:dyDescent="0.3">
      <c r="A8" s="452" t="str">
        <f>IF('Directory Services'!L8=1,"S-AD-"&amp;TEXT(COUNTIF('Directory Services'!$L$4:L8, "1"), "0"), "")</f>
        <v>S-AD-5</v>
      </c>
      <c r="B8" s="64" t="s">
        <v>10</v>
      </c>
      <c r="C8" s="97" t="s">
        <v>676</v>
      </c>
      <c r="D8" s="201"/>
      <c r="E8" s="274"/>
      <c r="F8" s="275">
        <v>1</v>
      </c>
      <c r="G8" s="155" t="s">
        <v>67</v>
      </c>
      <c r="H8" s="152">
        <f>COUNTIFS(B:B,"=Critical",G:G,"=Function Available")</f>
        <v>0</v>
      </c>
      <c r="I8" s="450">
        <f t="shared" si="0"/>
        <v>1</v>
      </c>
      <c r="J8" s="129">
        <f t="shared" si="1"/>
        <v>0</v>
      </c>
      <c r="K8" s="450">
        <f t="shared" si="2"/>
        <v>0</v>
      </c>
      <c r="L8" s="449">
        <v>1</v>
      </c>
    </row>
    <row r="9" spans="1:17" ht="31.2" x14ac:dyDescent="0.3">
      <c r="A9" s="452" t="str">
        <f>IF('Directory Services'!L9=1,"S-AD-"&amp;TEXT(COUNTIF('Directory Services'!$L$4:L9, "1"), "0"), "")</f>
        <v>S-AD-6</v>
      </c>
      <c r="B9" s="56" t="s">
        <v>10</v>
      </c>
      <c r="C9" s="85" t="s">
        <v>677</v>
      </c>
      <c r="D9" s="58"/>
      <c r="E9" s="185"/>
      <c r="F9" s="155">
        <v>1</v>
      </c>
      <c r="G9" s="281" t="s">
        <v>67</v>
      </c>
      <c r="H9" s="152">
        <f>COUNTIFS(B:B,"=Critical",G:G,"=Function Not Available")</f>
        <v>0</v>
      </c>
      <c r="I9" s="450">
        <f t="shared" si="0"/>
        <v>1</v>
      </c>
      <c r="J9" s="129">
        <f t="shared" si="1"/>
        <v>0</v>
      </c>
      <c r="K9" s="450">
        <f t="shared" si="2"/>
        <v>0</v>
      </c>
      <c r="L9" s="449">
        <v>1</v>
      </c>
    </row>
    <row r="10" spans="1:17" ht="30" customHeight="1" x14ac:dyDescent="0.3">
      <c r="A10" s="452" t="str">
        <f>IF('Directory Services'!L10=1,"S-AD-"&amp;TEXT(COUNTIF('Directory Services'!$L$4:L10, "1"), "0"), "")</f>
        <v>S-AD-7</v>
      </c>
      <c r="B10" s="56" t="s">
        <v>10</v>
      </c>
      <c r="C10" s="85" t="s">
        <v>678</v>
      </c>
      <c r="D10" s="58"/>
      <c r="E10" s="185"/>
      <c r="F10" s="155">
        <v>1</v>
      </c>
      <c r="G10" s="281" t="s">
        <v>67</v>
      </c>
      <c r="H10" s="152">
        <f>COUNTIFS(B:B,"=Critical",G:G,"=Exception")</f>
        <v>0</v>
      </c>
      <c r="I10" s="450">
        <f t="shared" si="0"/>
        <v>1</v>
      </c>
      <c r="J10" s="129">
        <f t="shared" si="1"/>
        <v>0</v>
      </c>
      <c r="K10" s="450">
        <f t="shared" si="2"/>
        <v>0</v>
      </c>
      <c r="L10" s="449">
        <v>1</v>
      </c>
    </row>
    <row r="11" spans="1:17" ht="46.8" x14ac:dyDescent="0.3">
      <c r="A11" s="452" t="str">
        <f>IF('Directory Services'!L11=1,"S-AD-"&amp;TEXT(COUNTIF('Directory Services'!$L$4:L11, "1"), "0"), "")</f>
        <v>S-AD-8</v>
      </c>
      <c r="B11" s="56" t="s">
        <v>10</v>
      </c>
      <c r="C11" s="85" t="s">
        <v>679</v>
      </c>
      <c r="D11" s="58"/>
      <c r="E11" s="185"/>
      <c r="F11" s="155">
        <v>1</v>
      </c>
      <c r="G11" s="281" t="s">
        <v>67</v>
      </c>
      <c r="H11" s="156">
        <f>COUNTIFS(B:B,"=Important",G:G,"=Select from Drop Down List")</f>
        <v>41</v>
      </c>
      <c r="I11" s="450">
        <f t="shared" si="0"/>
        <v>1</v>
      </c>
      <c r="J11" s="129">
        <f t="shared" si="1"/>
        <v>0</v>
      </c>
      <c r="K11" s="450">
        <f t="shared" si="2"/>
        <v>0</v>
      </c>
      <c r="L11" s="449">
        <v>1</v>
      </c>
    </row>
    <row r="12" spans="1:17" ht="30" customHeight="1" x14ac:dyDescent="0.3">
      <c r="A12" s="452" t="str">
        <f>IF('Directory Services'!L12=1,"S-AD-"&amp;TEXT(COUNTIF('Directory Services'!$L$4:L12, "1"), "0"), "")</f>
        <v>S-AD-9</v>
      </c>
      <c r="B12" s="56" t="s">
        <v>10</v>
      </c>
      <c r="C12" s="339" t="s">
        <v>680</v>
      </c>
      <c r="D12" s="58"/>
      <c r="E12" s="185"/>
      <c r="F12" s="155">
        <v>1</v>
      </c>
      <c r="G12" s="281" t="s">
        <v>67</v>
      </c>
      <c r="H12" s="156">
        <f>COUNTIFS(B:B,"=Important",G:G,"=Function Available")</f>
        <v>0</v>
      </c>
      <c r="I12" s="450">
        <f t="shared" si="0"/>
        <v>1</v>
      </c>
      <c r="J12" s="129">
        <f t="shared" si="1"/>
        <v>0</v>
      </c>
      <c r="K12" s="450">
        <f t="shared" si="2"/>
        <v>0</v>
      </c>
      <c r="L12" s="449">
        <v>1</v>
      </c>
    </row>
    <row r="13" spans="1:17" ht="42.75" customHeight="1" x14ac:dyDescent="0.3">
      <c r="A13" s="452" t="str">
        <f>IF('Directory Services'!L13=1,"S-AD-"&amp;TEXT(COUNTIF('Directory Services'!$L$4:L13, "1"), "0"), "")</f>
        <v>S-AD-10</v>
      </c>
      <c r="B13" s="64" t="s">
        <v>10</v>
      </c>
      <c r="C13" s="97" t="s">
        <v>681</v>
      </c>
      <c r="D13" s="201"/>
      <c r="E13" s="274"/>
      <c r="F13" s="275">
        <v>1</v>
      </c>
      <c r="G13" s="216" t="s">
        <v>67</v>
      </c>
      <c r="H13" s="156">
        <f>COUNTIFS(B:B,"=Important",G:G,"=Function Not Available")</f>
        <v>0</v>
      </c>
      <c r="I13" s="450">
        <f t="shared" si="0"/>
        <v>1</v>
      </c>
      <c r="J13" s="129">
        <f t="shared" si="1"/>
        <v>0</v>
      </c>
      <c r="K13" s="450">
        <f t="shared" si="2"/>
        <v>0</v>
      </c>
      <c r="L13" s="449">
        <v>1</v>
      </c>
    </row>
    <row r="14" spans="1:17" x14ac:dyDescent="0.3">
      <c r="A14" s="454"/>
      <c r="B14" s="71"/>
      <c r="C14" s="148" t="s">
        <v>682</v>
      </c>
      <c r="D14" s="149"/>
      <c r="E14" s="195"/>
      <c r="F14" s="151"/>
      <c r="G14" s="422"/>
      <c r="H14" s="156">
        <f>COUNTIFS(B:B,"=Important",G:G,"=Exception")</f>
        <v>0</v>
      </c>
      <c r="I14" s="450" t="s">
        <v>1282</v>
      </c>
      <c r="J14" s="450"/>
      <c r="K14" s="450"/>
      <c r="L14" s="449"/>
    </row>
    <row r="15" spans="1:17" ht="46.8" x14ac:dyDescent="0.3">
      <c r="A15" s="452" t="str">
        <f>IF('Directory Services'!L15=1,"S-AD-"&amp;TEXT(COUNTIF('Directory Services'!$L$4:L15, "1"), "0"), "")</f>
        <v>S-AD-11</v>
      </c>
      <c r="B15" s="56" t="s">
        <v>10</v>
      </c>
      <c r="C15" s="98" t="s">
        <v>683</v>
      </c>
      <c r="D15" s="142"/>
      <c r="E15" s="182"/>
      <c r="F15" s="153">
        <v>1</v>
      </c>
      <c r="G15" s="153" t="s">
        <v>67</v>
      </c>
      <c r="H15" s="157">
        <f>COUNTIFS(B:B,"=Informational",G:G,"=Select from Drop Down List")</f>
        <v>0</v>
      </c>
      <c r="I15" s="450">
        <f t="shared" ref="I15:I37" si="3">IF(NOT(ISBLANK($B15)),VLOOKUP($B15,specdata,2,FALSE()),"")</f>
        <v>1</v>
      </c>
      <c r="J15" s="129">
        <f t="shared" ref="J15:J37" si="4">VLOOKUP(G15,AvailabilityData,2,FALSE())</f>
        <v>0</v>
      </c>
      <c r="K15" s="450">
        <f t="shared" ref="K15:K37" si="5">I15*J15</f>
        <v>0</v>
      </c>
      <c r="L15" s="449">
        <v>1</v>
      </c>
    </row>
    <row r="16" spans="1:17" ht="41.25" customHeight="1" x14ac:dyDescent="0.3">
      <c r="A16" s="452" t="str">
        <f>IF('Directory Services'!L16=1,"S-AD-"&amp;TEXT(COUNTIF('Directory Services'!$L$4:L16, "1"), "0"), "")</f>
        <v>S-AD-12</v>
      </c>
      <c r="B16" s="56" t="s">
        <v>10</v>
      </c>
      <c r="C16" s="339" t="s">
        <v>684</v>
      </c>
      <c r="D16" s="58"/>
      <c r="E16" s="185"/>
      <c r="F16" s="155">
        <v>1</v>
      </c>
      <c r="G16" s="155" t="s">
        <v>67</v>
      </c>
      <c r="H16" s="157">
        <f>COUNTIFS(B:B,"=Informational",G:G,"=Function Available")</f>
        <v>0</v>
      </c>
      <c r="I16" s="450">
        <f t="shared" si="3"/>
        <v>1</v>
      </c>
      <c r="J16" s="129">
        <f t="shared" si="4"/>
        <v>0</v>
      </c>
      <c r="K16" s="450">
        <f t="shared" si="5"/>
        <v>0</v>
      </c>
      <c r="L16" s="449">
        <v>1</v>
      </c>
    </row>
    <row r="17" spans="1:12" ht="42" customHeight="1" x14ac:dyDescent="0.3">
      <c r="A17" s="452" t="str">
        <f>IF('Directory Services'!L17=1,"S-AD-"&amp;TEXT(COUNTIF('Directory Services'!$L$4:L17, "1"), "0"), "")</f>
        <v>S-AD-13</v>
      </c>
      <c r="B17" s="56" t="s">
        <v>10</v>
      </c>
      <c r="C17" s="85" t="s">
        <v>685</v>
      </c>
      <c r="D17" s="58"/>
      <c r="E17" s="185"/>
      <c r="F17" s="155">
        <v>1</v>
      </c>
      <c r="G17" s="155" t="s">
        <v>67</v>
      </c>
      <c r="H17" s="157">
        <f>COUNTIFS(B:B,"=Informational",G:G,"=Function Not Available")</f>
        <v>0</v>
      </c>
      <c r="I17" s="450">
        <f t="shared" si="3"/>
        <v>1</v>
      </c>
      <c r="J17" s="129">
        <f t="shared" si="4"/>
        <v>0</v>
      </c>
      <c r="K17" s="450">
        <f t="shared" si="5"/>
        <v>0</v>
      </c>
      <c r="L17" s="449">
        <v>1</v>
      </c>
    </row>
    <row r="18" spans="1:12" ht="30" customHeight="1" x14ac:dyDescent="0.3">
      <c r="A18" s="452" t="str">
        <f>IF('Directory Services'!L18=1,"S-AD-"&amp;TEXT(COUNTIF('Directory Services'!$L$4:L18, "1"), "0"), "")</f>
        <v>S-AD-14</v>
      </c>
      <c r="B18" s="56" t="s">
        <v>10</v>
      </c>
      <c r="C18" s="98" t="s">
        <v>686</v>
      </c>
      <c r="D18" s="58"/>
      <c r="E18" s="182"/>
      <c r="F18" s="141">
        <v>1</v>
      </c>
      <c r="G18" s="155" t="s">
        <v>67</v>
      </c>
      <c r="H18" s="157">
        <f>COUNTIFS(B:B,"=Informational",G:G,"=Exception")</f>
        <v>0</v>
      </c>
      <c r="I18" s="450">
        <f t="shared" si="3"/>
        <v>1</v>
      </c>
      <c r="J18" s="129">
        <f t="shared" si="4"/>
        <v>0</v>
      </c>
      <c r="K18" s="450">
        <f t="shared" si="5"/>
        <v>0</v>
      </c>
      <c r="L18" s="449">
        <v>1</v>
      </c>
    </row>
    <row r="19" spans="1:12" ht="30" customHeight="1" x14ac:dyDescent="0.3">
      <c r="A19" s="452" t="str">
        <f>IF('Directory Services'!L19=1,"S-AD-"&amp;TEXT(COUNTIF('Directory Services'!$L$4:L19, "1"), "0"), "")</f>
        <v>S-AD-15</v>
      </c>
      <c r="B19" s="56" t="s">
        <v>10</v>
      </c>
      <c r="C19" s="98" t="s">
        <v>687</v>
      </c>
      <c r="D19" s="58"/>
      <c r="E19" s="182"/>
      <c r="F19" s="141">
        <v>1</v>
      </c>
      <c r="G19" s="155" t="s">
        <v>67</v>
      </c>
      <c r="H19" s="450"/>
      <c r="I19" s="450">
        <f t="shared" si="3"/>
        <v>1</v>
      </c>
      <c r="J19" s="129">
        <f t="shared" si="4"/>
        <v>0</v>
      </c>
      <c r="K19" s="450">
        <f t="shared" si="5"/>
        <v>0</v>
      </c>
      <c r="L19" s="449">
        <v>1</v>
      </c>
    </row>
    <row r="20" spans="1:12" ht="30" customHeight="1" x14ac:dyDescent="0.3">
      <c r="A20" s="452" t="str">
        <f>IF('Directory Services'!L20=1,"S-AD-"&amp;TEXT(COUNTIF('Directory Services'!$L$4:L20, "1"), "0"), "")</f>
        <v>S-AD-16</v>
      </c>
      <c r="B20" s="56" t="s">
        <v>10</v>
      </c>
      <c r="C20" s="98" t="s">
        <v>688</v>
      </c>
      <c r="D20" s="58"/>
      <c r="E20" s="182"/>
      <c r="F20" s="141">
        <v>1</v>
      </c>
      <c r="G20" s="155" t="s">
        <v>67</v>
      </c>
      <c r="H20" s="450"/>
      <c r="I20" s="450">
        <f t="shared" si="3"/>
        <v>1</v>
      </c>
      <c r="J20" s="129">
        <f t="shared" si="4"/>
        <v>0</v>
      </c>
      <c r="K20" s="450">
        <f t="shared" si="5"/>
        <v>0</v>
      </c>
      <c r="L20" s="449">
        <v>1</v>
      </c>
    </row>
    <row r="21" spans="1:12" ht="30" customHeight="1" x14ac:dyDescent="0.3">
      <c r="A21" s="452" t="str">
        <f>IF('Directory Services'!L21=1,"S-AD-"&amp;TEXT(COUNTIF('Directory Services'!$L$4:L21, "1"), "0"), "")</f>
        <v>S-AD-17</v>
      </c>
      <c r="B21" s="56" t="s">
        <v>10</v>
      </c>
      <c r="C21" s="98" t="s">
        <v>689</v>
      </c>
      <c r="D21" s="58"/>
      <c r="E21" s="182"/>
      <c r="F21" s="141">
        <v>1</v>
      </c>
      <c r="G21" s="155" t="s">
        <v>67</v>
      </c>
      <c r="H21" s="450"/>
      <c r="I21" s="450">
        <f t="shared" si="3"/>
        <v>1</v>
      </c>
      <c r="J21" s="129">
        <f t="shared" si="4"/>
        <v>0</v>
      </c>
      <c r="K21" s="450">
        <f t="shared" si="5"/>
        <v>0</v>
      </c>
      <c r="L21" s="449">
        <v>1</v>
      </c>
    </row>
    <row r="22" spans="1:12" ht="30" customHeight="1" x14ac:dyDescent="0.3">
      <c r="A22" s="452" t="str">
        <f>IF('Directory Services'!L22=1,"S-AD-"&amp;TEXT(COUNTIF('Directory Services'!$L$4:L22, "1"), "0"), "")</f>
        <v>S-AD-18</v>
      </c>
      <c r="B22" s="56" t="s">
        <v>10</v>
      </c>
      <c r="C22" s="98" t="s">
        <v>690</v>
      </c>
      <c r="D22" s="58"/>
      <c r="E22" s="182"/>
      <c r="F22" s="141">
        <v>1</v>
      </c>
      <c r="G22" s="155" t="s">
        <v>67</v>
      </c>
      <c r="H22" s="450"/>
      <c r="I22" s="450">
        <f t="shared" si="3"/>
        <v>1</v>
      </c>
      <c r="J22" s="129">
        <f t="shared" si="4"/>
        <v>0</v>
      </c>
      <c r="K22" s="450">
        <f t="shared" si="5"/>
        <v>0</v>
      </c>
      <c r="L22" s="449">
        <v>1</v>
      </c>
    </row>
    <row r="23" spans="1:12" ht="30" customHeight="1" x14ac:dyDescent="0.3">
      <c r="A23" s="452" t="str">
        <f>IF('Directory Services'!L23=1,"S-AD-"&amp;TEXT(COUNTIF('Directory Services'!$L$4:L23, "1"), "0"), "")</f>
        <v>S-AD-19</v>
      </c>
      <c r="B23" s="56" t="s">
        <v>10</v>
      </c>
      <c r="C23" s="85" t="s">
        <v>691</v>
      </c>
      <c r="D23" s="58"/>
      <c r="E23" s="182"/>
      <c r="F23" s="141">
        <v>1</v>
      </c>
      <c r="G23" s="155" t="s">
        <v>67</v>
      </c>
      <c r="H23" s="450"/>
      <c r="I23" s="450">
        <f t="shared" si="3"/>
        <v>1</v>
      </c>
      <c r="J23" s="129">
        <f t="shared" si="4"/>
        <v>0</v>
      </c>
      <c r="K23" s="450">
        <f t="shared" si="5"/>
        <v>0</v>
      </c>
      <c r="L23" s="449">
        <v>1</v>
      </c>
    </row>
    <row r="24" spans="1:12" ht="30" customHeight="1" x14ac:dyDescent="0.3">
      <c r="A24" s="452" t="str">
        <f>IF('Directory Services'!L24=1,"S-AD-"&amp;TEXT(COUNTIF('Directory Services'!$L$4:L24, "1"), "0"), "")</f>
        <v>S-AD-20</v>
      </c>
      <c r="B24" s="56" t="s">
        <v>10</v>
      </c>
      <c r="C24" s="65" t="s">
        <v>692</v>
      </c>
      <c r="D24" s="58"/>
      <c r="E24" s="182"/>
      <c r="F24" s="141">
        <v>1</v>
      </c>
      <c r="G24" s="155" t="s">
        <v>67</v>
      </c>
      <c r="H24" s="450"/>
      <c r="I24" s="450">
        <f t="shared" si="3"/>
        <v>1</v>
      </c>
      <c r="J24" s="129">
        <f t="shared" si="4"/>
        <v>0</v>
      </c>
      <c r="K24" s="450">
        <f t="shared" si="5"/>
        <v>0</v>
      </c>
      <c r="L24" s="449">
        <v>1</v>
      </c>
    </row>
    <row r="25" spans="1:12" ht="30" customHeight="1" x14ac:dyDescent="0.3">
      <c r="A25" s="452" t="str">
        <f>IF('Directory Services'!L25=1,"S-AD-"&amp;TEXT(COUNTIF('Directory Services'!$L$4:L25, "1"), "0"), "")</f>
        <v>S-AD-21</v>
      </c>
      <c r="B25" s="56" t="s">
        <v>10</v>
      </c>
      <c r="C25" s="65" t="s">
        <v>693</v>
      </c>
      <c r="D25" s="58"/>
      <c r="E25" s="182"/>
      <c r="F25" s="141">
        <v>1</v>
      </c>
      <c r="G25" s="155" t="s">
        <v>67</v>
      </c>
      <c r="H25" s="450"/>
      <c r="I25" s="450">
        <f t="shared" si="3"/>
        <v>1</v>
      </c>
      <c r="J25" s="129">
        <f t="shared" si="4"/>
        <v>0</v>
      </c>
      <c r="K25" s="450">
        <f t="shared" si="5"/>
        <v>0</v>
      </c>
      <c r="L25" s="449">
        <v>1</v>
      </c>
    </row>
    <row r="26" spans="1:12" ht="30" customHeight="1" x14ac:dyDescent="0.3">
      <c r="A26" s="452" t="str">
        <f>IF('Directory Services'!L26=1,"S-AD-"&amp;TEXT(COUNTIF('Directory Services'!$L$4:L26, "1"), "0"), "")</f>
        <v>S-AD-22</v>
      </c>
      <c r="B26" s="56" t="s">
        <v>10</v>
      </c>
      <c r="C26" s="65" t="s">
        <v>694</v>
      </c>
      <c r="D26" s="58"/>
      <c r="E26" s="340"/>
      <c r="F26" s="141">
        <v>1</v>
      </c>
      <c r="G26" s="155" t="s">
        <v>67</v>
      </c>
      <c r="H26" s="450"/>
      <c r="I26" s="450">
        <f t="shared" si="3"/>
        <v>1</v>
      </c>
      <c r="J26" s="129">
        <f t="shared" si="4"/>
        <v>0</v>
      </c>
      <c r="K26" s="450">
        <f t="shared" si="5"/>
        <v>0</v>
      </c>
      <c r="L26" s="449">
        <v>1</v>
      </c>
    </row>
    <row r="27" spans="1:12" ht="34.5" customHeight="1" x14ac:dyDescent="0.3">
      <c r="A27" s="452" t="str">
        <f>IF('Directory Services'!L27=1,"S-AD-"&amp;TEXT(COUNTIF('Directory Services'!$L$4:L27, "1"), "0"), "")</f>
        <v>S-AD-23</v>
      </c>
      <c r="B27" s="56" t="s">
        <v>10</v>
      </c>
      <c r="C27" s="65" t="s">
        <v>695</v>
      </c>
      <c r="D27" s="109"/>
      <c r="E27" s="340"/>
      <c r="F27" s="141">
        <v>1</v>
      </c>
      <c r="G27" s="155" t="s">
        <v>67</v>
      </c>
      <c r="H27" s="450"/>
      <c r="I27" s="450">
        <f t="shared" si="3"/>
        <v>1</v>
      </c>
      <c r="J27" s="129">
        <f t="shared" si="4"/>
        <v>0</v>
      </c>
      <c r="K27" s="450">
        <f t="shared" si="5"/>
        <v>0</v>
      </c>
      <c r="L27" s="449">
        <v>1</v>
      </c>
    </row>
    <row r="28" spans="1:12" ht="30" customHeight="1" x14ac:dyDescent="0.3">
      <c r="A28" s="452" t="str">
        <f>IF('Directory Services'!L28=1,"S-AD-"&amp;TEXT(COUNTIF('Directory Services'!$L$4:L28, "1"), "0"), "")</f>
        <v>S-AD-24</v>
      </c>
      <c r="B28" s="56" t="s">
        <v>9</v>
      </c>
      <c r="C28" s="75" t="s">
        <v>696</v>
      </c>
      <c r="D28" s="109"/>
      <c r="E28" s="340"/>
      <c r="F28" s="141">
        <v>1</v>
      </c>
      <c r="G28" s="155" t="s">
        <v>67</v>
      </c>
      <c r="H28" s="450"/>
      <c r="I28" s="450">
        <f t="shared" si="3"/>
        <v>5</v>
      </c>
      <c r="J28" s="129">
        <f t="shared" si="4"/>
        <v>0</v>
      </c>
      <c r="K28" s="450">
        <f t="shared" si="5"/>
        <v>0</v>
      </c>
      <c r="L28" s="449">
        <v>1</v>
      </c>
    </row>
    <row r="29" spans="1:12" ht="30" customHeight="1" x14ac:dyDescent="0.3">
      <c r="A29" s="452" t="str">
        <f>IF('Directory Services'!L29=1,"S-AD-"&amp;TEXT(COUNTIF('Directory Services'!$L$4:L29, "1"), "0"), "")</f>
        <v>S-AD-25</v>
      </c>
      <c r="B29" s="56" t="s">
        <v>9</v>
      </c>
      <c r="C29" s="75" t="s">
        <v>697</v>
      </c>
      <c r="D29" s="109"/>
      <c r="E29" s="340"/>
      <c r="F29" s="141">
        <v>1</v>
      </c>
      <c r="G29" s="155" t="s">
        <v>67</v>
      </c>
      <c r="H29" s="450"/>
      <c r="I29" s="450">
        <f t="shared" si="3"/>
        <v>5</v>
      </c>
      <c r="J29" s="129">
        <f t="shared" si="4"/>
        <v>0</v>
      </c>
      <c r="K29" s="450">
        <f t="shared" si="5"/>
        <v>0</v>
      </c>
      <c r="L29" s="449">
        <v>1</v>
      </c>
    </row>
    <row r="30" spans="1:12" ht="46.8" x14ac:dyDescent="0.3">
      <c r="A30" s="452" t="str">
        <f>IF('Directory Services'!L30=1,"S-AD-"&amp;TEXT(COUNTIF('Directory Services'!$L$4:L30, "1"), "0"), "")</f>
        <v>S-AD-26</v>
      </c>
      <c r="B30" s="56" t="s">
        <v>10</v>
      </c>
      <c r="C30" s="75" t="s">
        <v>698</v>
      </c>
      <c r="D30" s="109"/>
      <c r="E30" s="340"/>
      <c r="F30" s="141">
        <v>1</v>
      </c>
      <c r="G30" s="155" t="s">
        <v>67</v>
      </c>
      <c r="H30" s="450"/>
      <c r="I30" s="450">
        <f t="shared" si="3"/>
        <v>1</v>
      </c>
      <c r="J30" s="129">
        <f t="shared" si="4"/>
        <v>0</v>
      </c>
      <c r="K30" s="450">
        <f t="shared" si="5"/>
        <v>0</v>
      </c>
      <c r="L30" s="449">
        <v>1</v>
      </c>
    </row>
    <row r="31" spans="1:12" ht="30" customHeight="1" x14ac:dyDescent="0.3">
      <c r="A31" s="452" t="str">
        <f>IF('Directory Services'!L31=1,"S-AD-"&amp;TEXT(COUNTIF('Directory Services'!$L$4:L31, "1"), "0"), "")</f>
        <v>S-AD-27</v>
      </c>
      <c r="B31" s="56" t="s">
        <v>10</v>
      </c>
      <c r="C31" s="75" t="s">
        <v>699</v>
      </c>
      <c r="D31" s="109"/>
      <c r="E31" s="340"/>
      <c r="F31" s="141">
        <v>1</v>
      </c>
      <c r="G31" s="155" t="s">
        <v>67</v>
      </c>
      <c r="H31" s="450"/>
      <c r="I31" s="450">
        <f t="shared" si="3"/>
        <v>1</v>
      </c>
      <c r="J31" s="129">
        <f t="shared" si="4"/>
        <v>0</v>
      </c>
      <c r="K31" s="450">
        <f t="shared" si="5"/>
        <v>0</v>
      </c>
      <c r="L31" s="449">
        <v>1</v>
      </c>
    </row>
    <row r="32" spans="1:12" ht="30" customHeight="1" x14ac:dyDescent="0.3">
      <c r="A32" s="452" t="str">
        <f>IF('Directory Services'!L32=1,"S-AD-"&amp;TEXT(COUNTIF('Directory Services'!$L$4:L32, "1"), "0"), "")</f>
        <v>S-AD-28</v>
      </c>
      <c r="B32" s="56" t="s">
        <v>10</v>
      </c>
      <c r="C32" s="75" t="s">
        <v>700</v>
      </c>
      <c r="D32" s="109"/>
      <c r="E32" s="340"/>
      <c r="F32" s="141">
        <v>1</v>
      </c>
      <c r="G32" s="155" t="s">
        <v>67</v>
      </c>
      <c r="H32" s="450"/>
      <c r="I32" s="450">
        <f t="shared" si="3"/>
        <v>1</v>
      </c>
      <c r="J32" s="129">
        <f t="shared" si="4"/>
        <v>0</v>
      </c>
      <c r="K32" s="450">
        <f t="shared" si="5"/>
        <v>0</v>
      </c>
      <c r="L32" s="449">
        <v>1</v>
      </c>
    </row>
    <row r="33" spans="1:12" ht="30" customHeight="1" x14ac:dyDescent="0.3">
      <c r="A33" s="452" t="str">
        <f>IF('Directory Services'!L33=1,"S-AD-"&amp;TEXT(COUNTIF('Directory Services'!$L$4:L33, "1"), "0"), "")</f>
        <v>S-AD-29</v>
      </c>
      <c r="B33" s="56" t="s">
        <v>10</v>
      </c>
      <c r="C33" s="75" t="s">
        <v>701</v>
      </c>
      <c r="D33" s="109"/>
      <c r="E33" s="340"/>
      <c r="F33" s="141">
        <v>1</v>
      </c>
      <c r="G33" s="155" t="s">
        <v>67</v>
      </c>
      <c r="H33" s="450"/>
      <c r="I33" s="450">
        <f t="shared" si="3"/>
        <v>1</v>
      </c>
      <c r="J33" s="129">
        <f t="shared" si="4"/>
        <v>0</v>
      </c>
      <c r="K33" s="450">
        <f t="shared" si="5"/>
        <v>0</v>
      </c>
      <c r="L33" s="449">
        <v>1</v>
      </c>
    </row>
    <row r="34" spans="1:12" ht="31.2" x14ac:dyDescent="0.3">
      <c r="A34" s="452" t="str">
        <f>IF('Directory Services'!L34=1,"S-AD-"&amp;TEXT(COUNTIF('Directory Services'!$L$4:L34, "1"), "0"), "")</f>
        <v>S-AD-30</v>
      </c>
      <c r="B34" s="56" t="s">
        <v>10</v>
      </c>
      <c r="C34" s="75" t="s">
        <v>702</v>
      </c>
      <c r="D34" s="109"/>
      <c r="E34" s="340"/>
      <c r="F34" s="141">
        <v>1</v>
      </c>
      <c r="G34" s="155" t="s">
        <v>67</v>
      </c>
      <c r="H34" s="450"/>
      <c r="I34" s="450">
        <f t="shared" si="3"/>
        <v>1</v>
      </c>
      <c r="J34" s="129">
        <f t="shared" si="4"/>
        <v>0</v>
      </c>
      <c r="K34" s="450">
        <f t="shared" si="5"/>
        <v>0</v>
      </c>
      <c r="L34" s="449">
        <v>1</v>
      </c>
    </row>
    <row r="35" spans="1:12" ht="31.2" x14ac:dyDescent="0.3">
      <c r="A35" s="452" t="str">
        <f>IF('Directory Services'!L35=1,"S-AD-"&amp;TEXT(COUNTIF('Directory Services'!$L$4:L35, "1"), "0"), "")</f>
        <v>S-AD-31</v>
      </c>
      <c r="B35" s="56" t="s">
        <v>10</v>
      </c>
      <c r="C35" s="75" t="s">
        <v>703</v>
      </c>
      <c r="D35" s="109"/>
      <c r="E35" s="340"/>
      <c r="F35" s="141">
        <v>1</v>
      </c>
      <c r="G35" s="155" t="s">
        <v>67</v>
      </c>
      <c r="H35" s="450"/>
      <c r="I35" s="450">
        <f t="shared" si="3"/>
        <v>1</v>
      </c>
      <c r="J35" s="129">
        <f t="shared" si="4"/>
        <v>0</v>
      </c>
      <c r="K35" s="450">
        <f t="shared" si="5"/>
        <v>0</v>
      </c>
      <c r="L35" s="449">
        <v>1</v>
      </c>
    </row>
    <row r="36" spans="1:12" ht="30" customHeight="1" x14ac:dyDescent="0.3">
      <c r="A36" s="452" t="str">
        <f>IF('Directory Services'!L36=1,"S-AD-"&amp;TEXT(COUNTIF('Directory Services'!$L$4:L36, "1"), "0"), "")</f>
        <v>S-AD-32</v>
      </c>
      <c r="B36" s="56" t="s">
        <v>10</v>
      </c>
      <c r="C36" s="311" t="s">
        <v>704</v>
      </c>
      <c r="D36" s="200"/>
      <c r="E36" s="200"/>
      <c r="F36" s="161">
        <v>1</v>
      </c>
      <c r="G36" s="275" t="s">
        <v>67</v>
      </c>
      <c r="H36" s="450"/>
      <c r="I36" s="450">
        <f t="shared" si="3"/>
        <v>1</v>
      </c>
      <c r="J36" s="129">
        <f t="shared" si="4"/>
        <v>0</v>
      </c>
      <c r="K36" s="450">
        <f t="shared" si="5"/>
        <v>0</v>
      </c>
      <c r="L36" s="449">
        <v>1</v>
      </c>
    </row>
    <row r="37" spans="1:12" ht="30" customHeight="1" x14ac:dyDescent="0.3">
      <c r="A37" s="452" t="str">
        <f>IF('Directory Services'!L37=1,"S-AD-"&amp;TEXT(COUNTIF('Directory Services'!$L$4:L37, "1"), "0"), "")</f>
        <v>S-AD-33</v>
      </c>
      <c r="B37" s="56" t="s">
        <v>10</v>
      </c>
      <c r="C37" s="311" t="s">
        <v>705</v>
      </c>
      <c r="D37" s="200"/>
      <c r="E37" s="200"/>
      <c r="F37" s="161">
        <v>1</v>
      </c>
      <c r="G37" s="275" t="s">
        <v>67</v>
      </c>
      <c r="H37" s="450"/>
      <c r="I37" s="450">
        <f t="shared" si="3"/>
        <v>1</v>
      </c>
      <c r="J37" s="129">
        <f t="shared" si="4"/>
        <v>0</v>
      </c>
      <c r="K37" s="450">
        <f t="shared" si="5"/>
        <v>0</v>
      </c>
      <c r="L37" s="449">
        <v>1</v>
      </c>
    </row>
    <row r="38" spans="1:12" x14ac:dyDescent="0.3">
      <c r="A38" s="453"/>
      <c r="B38" s="71"/>
      <c r="C38" s="341" t="s">
        <v>706</v>
      </c>
      <c r="D38" s="196"/>
      <c r="E38" s="196"/>
      <c r="F38" s="151"/>
      <c r="G38" s="422"/>
      <c r="H38" s="450"/>
      <c r="I38" s="450" t="s">
        <v>1282</v>
      </c>
      <c r="J38" s="450"/>
      <c r="K38" s="450"/>
      <c r="L38" s="449"/>
    </row>
    <row r="39" spans="1:12" ht="30" customHeight="1" x14ac:dyDescent="0.3">
      <c r="A39" s="452" t="str">
        <f>IF('Directory Services'!L39=1,"S-AD-"&amp;TEXT(COUNTIF('Directory Services'!$L$4:L39, "1"), "0"), "")</f>
        <v>S-AD-34</v>
      </c>
      <c r="B39" s="108" t="s">
        <v>10</v>
      </c>
      <c r="C39" s="342" t="s">
        <v>707</v>
      </c>
      <c r="D39" s="343"/>
      <c r="E39" s="197"/>
      <c r="F39" s="137">
        <v>1</v>
      </c>
      <c r="G39" s="153" t="s">
        <v>67</v>
      </c>
      <c r="H39" s="450"/>
      <c r="I39" s="450">
        <f t="shared" ref="I39:I45" si="6">IF(NOT(ISBLANK($B39)),VLOOKUP($B39,specdata,2,FALSE()),"")</f>
        <v>1</v>
      </c>
      <c r="J39" s="129">
        <f t="shared" ref="J39:J45" si="7">VLOOKUP(G39,AvailabilityData,2,FALSE())</f>
        <v>0</v>
      </c>
      <c r="K39" s="450">
        <f t="shared" ref="K39:K45" si="8">I39*J39</f>
        <v>0</v>
      </c>
      <c r="L39" s="449">
        <v>1</v>
      </c>
    </row>
    <row r="40" spans="1:12" ht="30" customHeight="1" x14ac:dyDescent="0.3">
      <c r="A40" s="452" t="str">
        <f>IF('Directory Services'!L40=1,"S-AD-"&amp;TEXT(COUNTIF('Directory Services'!$L$4:L40, "1"), "0"), "")</f>
        <v>S-AD-35</v>
      </c>
      <c r="B40" s="56" t="s">
        <v>10</v>
      </c>
      <c r="C40" s="344" t="s">
        <v>708</v>
      </c>
      <c r="D40" s="345"/>
      <c r="E40" s="340"/>
      <c r="F40" s="141">
        <v>1</v>
      </c>
      <c r="G40" s="155" t="s">
        <v>67</v>
      </c>
      <c r="H40" s="450"/>
      <c r="I40" s="450">
        <f t="shared" si="6"/>
        <v>1</v>
      </c>
      <c r="J40" s="129">
        <f t="shared" si="7"/>
        <v>0</v>
      </c>
      <c r="K40" s="450">
        <f t="shared" si="8"/>
        <v>0</v>
      </c>
      <c r="L40" s="449">
        <v>1</v>
      </c>
    </row>
    <row r="41" spans="1:12" ht="30" customHeight="1" x14ac:dyDescent="0.3">
      <c r="A41" s="452" t="str">
        <f>IF('Directory Services'!L41=1,"S-AD-"&amp;TEXT(COUNTIF('Directory Services'!$L$4:L41, "1"), "0"), "")</f>
        <v>S-AD-36</v>
      </c>
      <c r="B41" s="56" t="s">
        <v>10</v>
      </c>
      <c r="C41" s="344" t="s">
        <v>709</v>
      </c>
      <c r="D41" s="345"/>
      <c r="E41" s="340"/>
      <c r="F41" s="141">
        <v>1</v>
      </c>
      <c r="G41" s="155" t="s">
        <v>67</v>
      </c>
      <c r="H41" s="450"/>
      <c r="I41" s="450">
        <f t="shared" si="6"/>
        <v>1</v>
      </c>
      <c r="J41" s="129">
        <f t="shared" si="7"/>
        <v>0</v>
      </c>
      <c r="K41" s="450">
        <f t="shared" si="8"/>
        <v>0</v>
      </c>
      <c r="L41" s="449">
        <v>1</v>
      </c>
    </row>
    <row r="42" spans="1:12" ht="30" customHeight="1" x14ac:dyDescent="0.3">
      <c r="A42" s="452" t="str">
        <f>IF('Directory Services'!L42=1,"S-AD-"&amp;TEXT(COUNTIF('Directory Services'!$L$4:L42, "1"), "0"), "")</f>
        <v>S-AD-37</v>
      </c>
      <c r="B42" s="56" t="s">
        <v>10</v>
      </c>
      <c r="C42" s="344" t="s">
        <v>710</v>
      </c>
      <c r="D42" s="345"/>
      <c r="E42" s="340"/>
      <c r="F42" s="141">
        <v>1</v>
      </c>
      <c r="G42" s="155" t="s">
        <v>67</v>
      </c>
      <c r="H42" s="450"/>
      <c r="I42" s="450">
        <f t="shared" si="6"/>
        <v>1</v>
      </c>
      <c r="J42" s="129">
        <f t="shared" si="7"/>
        <v>0</v>
      </c>
      <c r="K42" s="450">
        <f t="shared" si="8"/>
        <v>0</v>
      </c>
      <c r="L42" s="449">
        <v>1</v>
      </c>
    </row>
    <row r="43" spans="1:12" ht="30" customHeight="1" x14ac:dyDescent="0.3">
      <c r="A43" s="452" t="str">
        <f>IF('Directory Services'!L43=1,"S-AD-"&amp;TEXT(COUNTIF('Directory Services'!$L$4:L43, "1"), "0"), "")</f>
        <v>S-AD-38</v>
      </c>
      <c r="B43" s="56" t="s">
        <v>10</v>
      </c>
      <c r="C43" s="344" t="s">
        <v>711</v>
      </c>
      <c r="D43" s="345"/>
      <c r="E43" s="340"/>
      <c r="F43" s="141">
        <v>1</v>
      </c>
      <c r="G43" s="155" t="s">
        <v>67</v>
      </c>
      <c r="H43" s="450"/>
      <c r="I43" s="450">
        <f t="shared" si="6"/>
        <v>1</v>
      </c>
      <c r="J43" s="129">
        <f t="shared" si="7"/>
        <v>0</v>
      </c>
      <c r="K43" s="450">
        <f t="shared" si="8"/>
        <v>0</v>
      </c>
      <c r="L43" s="449">
        <v>1</v>
      </c>
    </row>
    <row r="44" spans="1:12" ht="30" customHeight="1" x14ac:dyDescent="0.3">
      <c r="A44" s="452" t="str">
        <f>IF('Directory Services'!L44=1,"S-AD-"&amp;TEXT(COUNTIF('Directory Services'!$L$4:L44, "1"), "0"), "")</f>
        <v>S-AD-39</v>
      </c>
      <c r="B44" s="56" t="s">
        <v>10</v>
      </c>
      <c r="C44" s="346" t="s">
        <v>712</v>
      </c>
      <c r="D44" s="109"/>
      <c r="E44" s="340"/>
      <c r="F44" s="141">
        <v>1</v>
      </c>
      <c r="G44" s="155" t="s">
        <v>67</v>
      </c>
      <c r="H44" s="450"/>
      <c r="I44" s="450">
        <f t="shared" si="6"/>
        <v>1</v>
      </c>
      <c r="J44" s="129">
        <f t="shared" si="7"/>
        <v>0</v>
      </c>
      <c r="K44" s="450">
        <f t="shared" si="8"/>
        <v>0</v>
      </c>
      <c r="L44" s="449">
        <v>1</v>
      </c>
    </row>
    <row r="45" spans="1:12" ht="30" customHeight="1" x14ac:dyDescent="0.3">
      <c r="A45" s="452" t="str">
        <f>IF('Directory Services'!L45=1,"S-AD-"&amp;TEXT(COUNTIF('Directory Services'!$L$4:L45, "1"), "0"), "")</f>
        <v>S-AD-40</v>
      </c>
      <c r="B45" s="56" t="s">
        <v>10</v>
      </c>
      <c r="C45" s="311" t="s">
        <v>713</v>
      </c>
      <c r="D45" s="200"/>
      <c r="E45" s="200"/>
      <c r="F45" s="161">
        <v>1</v>
      </c>
      <c r="G45" s="275" t="s">
        <v>67</v>
      </c>
      <c r="H45" s="450"/>
      <c r="I45" s="450">
        <f t="shared" si="6"/>
        <v>1</v>
      </c>
      <c r="J45" s="129">
        <f t="shared" si="7"/>
        <v>0</v>
      </c>
      <c r="K45" s="450">
        <f t="shared" si="8"/>
        <v>0</v>
      </c>
      <c r="L45" s="449">
        <v>1</v>
      </c>
    </row>
    <row r="46" spans="1:12" x14ac:dyDescent="0.3">
      <c r="A46" s="453"/>
      <c r="B46" s="71"/>
      <c r="C46" s="282" t="s">
        <v>714</v>
      </c>
      <c r="D46" s="196"/>
      <c r="E46" s="196"/>
      <c r="F46" s="151"/>
      <c r="G46" s="422"/>
      <c r="H46" s="450"/>
      <c r="I46" s="450" t="s">
        <v>1282</v>
      </c>
      <c r="J46" s="450"/>
      <c r="K46" s="450"/>
      <c r="L46" s="449"/>
    </row>
    <row r="47" spans="1:12" ht="30" customHeight="1" x14ac:dyDescent="0.3">
      <c r="A47" s="452" t="str">
        <f>IF('Directory Services'!L47=1,"S-AD-"&amp;TEXT(COUNTIF('Directory Services'!$L$4:L47, "1"), "0"), "")</f>
        <v>S-AD-41</v>
      </c>
      <c r="B47" s="56" t="s">
        <v>10</v>
      </c>
      <c r="C47" s="338" t="s">
        <v>715</v>
      </c>
      <c r="D47" s="197"/>
      <c r="E47" s="197"/>
      <c r="F47" s="137">
        <v>1</v>
      </c>
      <c r="G47" s="153" t="s">
        <v>67</v>
      </c>
      <c r="H47" s="450"/>
      <c r="I47" s="450">
        <f>IF(NOT(ISBLANK($B47)),VLOOKUP($B47,specdata,2,FALSE()),"")</f>
        <v>1</v>
      </c>
      <c r="J47" s="129">
        <f>VLOOKUP(G47,AvailabilityData,2,FALSE())</f>
        <v>0</v>
      </c>
      <c r="K47" s="450">
        <f>I47*J47</f>
        <v>0</v>
      </c>
      <c r="L47" s="449">
        <v>1</v>
      </c>
    </row>
    <row r="48" spans="1:12" ht="30" customHeight="1" x14ac:dyDescent="0.3">
      <c r="A48" s="452" t="str">
        <f>IF('Directory Services'!L48=1,"S-AD-"&amp;TEXT(COUNTIF('Directory Services'!$L$4:L48, "1"), "0"), "")</f>
        <v>S-AD-42</v>
      </c>
      <c r="B48" s="56" t="s">
        <v>10</v>
      </c>
      <c r="C48" s="331" t="s">
        <v>716</v>
      </c>
      <c r="D48" s="109"/>
      <c r="E48" s="340"/>
      <c r="F48" s="141">
        <v>1</v>
      </c>
      <c r="G48" s="155" t="s">
        <v>67</v>
      </c>
      <c r="H48" s="450"/>
      <c r="I48" s="450">
        <f>IF(NOT(ISBLANK($B48)),VLOOKUP($B48,specdata,2,FALSE()),"")</f>
        <v>1</v>
      </c>
      <c r="J48" s="129">
        <f>VLOOKUP(G48,AvailabilityData,2,FALSE())</f>
        <v>0</v>
      </c>
      <c r="K48" s="450">
        <f>I48*J48</f>
        <v>0</v>
      </c>
      <c r="L48" s="449">
        <v>1</v>
      </c>
    </row>
    <row r="49" spans="1:12" ht="30" customHeight="1" x14ac:dyDescent="0.3">
      <c r="A49" s="452" t="str">
        <f>IF('Directory Services'!L49=1,"S-AD-"&amp;TEXT(COUNTIF('Directory Services'!$L$4:L49, "1"), "0"), "")</f>
        <v>S-AD-43</v>
      </c>
      <c r="B49" s="56" t="s">
        <v>10</v>
      </c>
      <c r="C49" s="331" t="s">
        <v>717</v>
      </c>
      <c r="D49" s="109"/>
      <c r="E49" s="340"/>
      <c r="F49" s="141">
        <v>1</v>
      </c>
      <c r="G49" s="155" t="s">
        <v>67</v>
      </c>
      <c r="H49" s="450"/>
      <c r="I49" s="450">
        <f>IF(NOT(ISBLANK($B49)),VLOOKUP($B49,specdata,2,FALSE()),"")</f>
        <v>1</v>
      </c>
      <c r="J49" s="129">
        <f>VLOOKUP(G49,AvailabilityData,2,FALSE())</f>
        <v>0</v>
      </c>
      <c r="K49" s="450">
        <f>I49*J49</f>
        <v>0</v>
      </c>
      <c r="L49" s="449">
        <v>1</v>
      </c>
    </row>
    <row r="50" spans="1:12" ht="30" customHeight="1" x14ac:dyDescent="0.3">
      <c r="H50" s="157"/>
    </row>
    <row r="51" spans="1:12" ht="30" customHeight="1" x14ac:dyDescent="0.3">
      <c r="H51" s="157"/>
    </row>
    <row r="52" spans="1:12" ht="30" customHeight="1" x14ac:dyDescent="0.3">
      <c r="H52" s="157"/>
    </row>
    <row r="53" spans="1:12" ht="30" customHeight="1" x14ac:dyDescent="0.3">
      <c r="H53" s="157"/>
    </row>
    <row r="54" spans="1:12" ht="30" customHeight="1" x14ac:dyDescent="0.3">
      <c r="H54" s="157"/>
    </row>
    <row r="55" spans="1:12" ht="30" customHeight="1" x14ac:dyDescent="0.3">
      <c r="H55" s="157"/>
    </row>
    <row r="56" spans="1:12" ht="30" customHeight="1" x14ac:dyDescent="0.3">
      <c r="H56" s="157"/>
    </row>
    <row r="57" spans="1:12" x14ac:dyDescent="0.3">
      <c r="H57" s="157"/>
    </row>
    <row r="58" spans="1:12" x14ac:dyDescent="0.3">
      <c r="H58" s="157"/>
    </row>
    <row r="59" spans="1:12" ht="30" customHeight="1" x14ac:dyDescent="0.3">
      <c r="H59" s="157"/>
    </row>
    <row r="60" spans="1:12" ht="30" customHeight="1" x14ac:dyDescent="0.3">
      <c r="H60" s="157"/>
    </row>
    <row r="61" spans="1:12" ht="30" customHeight="1" x14ac:dyDescent="0.3">
      <c r="H61" s="157"/>
    </row>
    <row r="62" spans="1:12" ht="30" customHeight="1" x14ac:dyDescent="0.3">
      <c r="H62" s="157"/>
    </row>
    <row r="63" spans="1:12" ht="30" customHeight="1" x14ac:dyDescent="0.3">
      <c r="H63" s="157"/>
    </row>
    <row r="64" spans="1:12" ht="30" customHeight="1" x14ac:dyDescent="0.3">
      <c r="H64" s="157"/>
    </row>
    <row r="65" spans="3:8" ht="30" customHeight="1" x14ac:dyDescent="0.3">
      <c r="H65" s="157"/>
    </row>
    <row r="66" spans="3:8" ht="30" customHeight="1" x14ac:dyDescent="0.3">
      <c r="H66" s="157"/>
    </row>
    <row r="67" spans="3:8" ht="30" customHeight="1" x14ac:dyDescent="0.3">
      <c r="H67" s="157"/>
    </row>
    <row r="68" spans="3:8" ht="30" customHeight="1" x14ac:dyDescent="0.3">
      <c r="H68" s="157"/>
    </row>
    <row r="69" spans="3:8" ht="30" customHeight="1" x14ac:dyDescent="0.3">
      <c r="H69" s="157"/>
    </row>
    <row r="70" spans="3:8" ht="30" customHeight="1" x14ac:dyDescent="0.3">
      <c r="H70" s="157"/>
    </row>
    <row r="71" spans="3:8" ht="30" customHeight="1" x14ac:dyDescent="0.3">
      <c r="H71" s="157"/>
    </row>
    <row r="72" spans="3:8" ht="30" customHeight="1" x14ac:dyDescent="0.3">
      <c r="H72" s="157"/>
    </row>
    <row r="73" spans="3:8" ht="30" customHeight="1" x14ac:dyDescent="0.3">
      <c r="H73" s="157"/>
    </row>
    <row r="74" spans="3:8" ht="30" customHeight="1" x14ac:dyDescent="0.3">
      <c r="H74" s="157"/>
    </row>
    <row r="75" spans="3:8" x14ac:dyDescent="0.3">
      <c r="H75" s="157"/>
    </row>
    <row r="76" spans="3:8" ht="30" customHeight="1" x14ac:dyDescent="0.3">
      <c r="C76" s="175"/>
      <c r="D76" s="202"/>
      <c r="H76" s="157"/>
    </row>
    <row r="77" spans="3:8" ht="30" customHeight="1" x14ac:dyDescent="0.3">
      <c r="C77" s="175"/>
      <c r="D77" s="202"/>
      <c r="H77" s="157"/>
    </row>
    <row r="78" spans="3:8" ht="30" customHeight="1" x14ac:dyDescent="0.3">
      <c r="C78" s="175"/>
      <c r="D78" s="202"/>
      <c r="H78" s="157"/>
    </row>
    <row r="79" spans="3:8" ht="30" customHeight="1" x14ac:dyDescent="0.3">
      <c r="H79" s="157"/>
    </row>
    <row r="80" spans="3:8" ht="30" customHeight="1" x14ac:dyDescent="0.3">
      <c r="C80" s="175"/>
      <c r="D80" s="202"/>
      <c r="H80" s="157"/>
    </row>
    <row r="81" spans="3:8" ht="30" customHeight="1" x14ac:dyDescent="0.3">
      <c r="C81" s="175"/>
      <c r="D81" s="202"/>
      <c r="H81" s="157"/>
    </row>
    <row r="82" spans="3:8" ht="30" customHeight="1" x14ac:dyDescent="0.3">
      <c r="C82" s="175"/>
      <c r="D82" s="202"/>
      <c r="H82" s="157"/>
    </row>
    <row r="83" spans="3:8" ht="30" customHeight="1" x14ac:dyDescent="0.3">
      <c r="C83" s="175"/>
      <c r="D83" s="202"/>
      <c r="H83" s="157"/>
    </row>
    <row r="84" spans="3:8" ht="30" customHeight="1" x14ac:dyDescent="0.3">
      <c r="C84" s="175"/>
      <c r="D84" s="202"/>
      <c r="H84" s="157"/>
    </row>
    <row r="85" spans="3:8" ht="30" customHeight="1" x14ac:dyDescent="0.3">
      <c r="C85" s="175"/>
      <c r="D85" s="202"/>
      <c r="H85" s="157"/>
    </row>
    <row r="86" spans="3:8" ht="30" customHeight="1" x14ac:dyDescent="0.3">
      <c r="C86" s="175"/>
      <c r="D86" s="202"/>
      <c r="H86" s="157"/>
    </row>
    <row r="87" spans="3:8" ht="30" customHeight="1" x14ac:dyDescent="0.3">
      <c r="C87" s="175"/>
      <c r="D87" s="202"/>
      <c r="H87" s="157"/>
    </row>
    <row r="88" spans="3:8" ht="30" customHeight="1" x14ac:dyDescent="0.3">
      <c r="C88" s="175"/>
      <c r="D88" s="202"/>
      <c r="H88" s="157"/>
    </row>
    <row r="89" spans="3:8" ht="30" customHeight="1" x14ac:dyDescent="0.3">
      <c r="C89" s="175"/>
      <c r="D89" s="202"/>
      <c r="H89" s="157"/>
    </row>
    <row r="90" spans="3:8" ht="30" customHeight="1" x14ac:dyDescent="0.3">
      <c r="C90" s="175"/>
      <c r="D90" s="202"/>
      <c r="H90" s="157"/>
    </row>
    <row r="91" spans="3:8" ht="30" customHeight="1" x14ac:dyDescent="0.3">
      <c r="C91" s="175"/>
      <c r="D91" s="202"/>
      <c r="H91" s="157"/>
    </row>
    <row r="92" spans="3:8" ht="30" customHeight="1" x14ac:dyDescent="0.3">
      <c r="C92" s="175"/>
      <c r="D92" s="202"/>
      <c r="H92" s="157"/>
    </row>
    <row r="93" spans="3:8" ht="30" customHeight="1" x14ac:dyDescent="0.3">
      <c r="C93" s="175"/>
      <c r="D93" s="202"/>
      <c r="H93" s="157"/>
    </row>
    <row r="94" spans="3:8" ht="30" customHeight="1" x14ac:dyDescent="0.3">
      <c r="C94" s="175"/>
      <c r="D94" s="202"/>
      <c r="H94" s="157"/>
    </row>
    <row r="95" spans="3:8" ht="30" customHeight="1" x14ac:dyDescent="0.3">
      <c r="C95" s="175"/>
      <c r="D95" s="202"/>
      <c r="H95" s="157"/>
    </row>
    <row r="96" spans="3:8" ht="30" customHeight="1" x14ac:dyDescent="0.3">
      <c r="C96" s="175"/>
      <c r="D96" s="202"/>
      <c r="H96" s="157"/>
    </row>
    <row r="97" spans="3:8" ht="30" customHeight="1" x14ac:dyDescent="0.3">
      <c r="C97" s="175"/>
      <c r="D97" s="202"/>
      <c r="H97" s="157"/>
    </row>
    <row r="98" spans="3:8" ht="30" customHeight="1" x14ac:dyDescent="0.3">
      <c r="C98" s="175"/>
      <c r="D98" s="202"/>
      <c r="H98" s="157"/>
    </row>
    <row r="99" spans="3:8" ht="30" customHeight="1" x14ac:dyDescent="0.3">
      <c r="C99" s="175"/>
      <c r="D99" s="202"/>
      <c r="H99" s="157"/>
    </row>
    <row r="100" spans="3:8" ht="30" customHeight="1" x14ac:dyDescent="0.3">
      <c r="H100" s="157"/>
    </row>
    <row r="101" spans="3:8" ht="30" customHeight="1" x14ac:dyDescent="0.3">
      <c r="H101" s="157"/>
    </row>
    <row r="102" spans="3:8" ht="30" customHeight="1" x14ac:dyDescent="0.3">
      <c r="H102" s="157"/>
    </row>
    <row r="103" spans="3:8" ht="30" customHeight="1" x14ac:dyDescent="0.3">
      <c r="H103" s="157"/>
    </row>
    <row r="104" spans="3:8" ht="30" customHeight="1" x14ac:dyDescent="0.3">
      <c r="H104" s="157"/>
    </row>
    <row r="105" spans="3:8" ht="30" customHeight="1" x14ac:dyDescent="0.3">
      <c r="H105" s="157"/>
    </row>
    <row r="106" spans="3:8" ht="30" customHeight="1" x14ac:dyDescent="0.3">
      <c r="H106" s="157"/>
    </row>
    <row r="107" spans="3:8" ht="30" customHeight="1" x14ac:dyDescent="0.3">
      <c r="H107" s="157"/>
    </row>
    <row r="108" spans="3:8" ht="30" customHeight="1" x14ac:dyDescent="0.3">
      <c r="H108" s="157"/>
    </row>
    <row r="109" spans="3:8" ht="30" customHeight="1" x14ac:dyDescent="0.3">
      <c r="H109" s="157"/>
    </row>
    <row r="110" spans="3:8" ht="30" customHeight="1" x14ac:dyDescent="0.3">
      <c r="H110" s="157"/>
    </row>
    <row r="111" spans="3:8" ht="30" customHeight="1" x14ac:dyDescent="0.3">
      <c r="H111" s="157"/>
    </row>
    <row r="112" spans="3:8" ht="30" customHeight="1" x14ac:dyDescent="0.3">
      <c r="H112" s="157"/>
    </row>
    <row r="113" spans="8:8" ht="30" customHeight="1" x14ac:dyDescent="0.3">
      <c r="H113" s="157"/>
    </row>
    <row r="114" spans="8:8" ht="30" customHeight="1" x14ac:dyDescent="0.3">
      <c r="H114" s="157"/>
    </row>
    <row r="115" spans="8:8" ht="30" customHeight="1" x14ac:dyDescent="0.3">
      <c r="H115" s="157"/>
    </row>
    <row r="116" spans="8:8" ht="30" customHeight="1" x14ac:dyDescent="0.3">
      <c r="H116" s="157"/>
    </row>
    <row r="117" spans="8:8" ht="30" customHeight="1" x14ac:dyDescent="0.3">
      <c r="H117" s="157"/>
    </row>
    <row r="118" spans="8:8" ht="30" customHeight="1" x14ac:dyDescent="0.3">
      <c r="H118" s="157"/>
    </row>
    <row r="119" spans="8:8" ht="30" customHeight="1" x14ac:dyDescent="0.3">
      <c r="H119" s="157"/>
    </row>
    <row r="120" spans="8:8" ht="30" customHeight="1" x14ac:dyDescent="0.3">
      <c r="H120" s="157"/>
    </row>
    <row r="121" spans="8:8" ht="30" customHeight="1" x14ac:dyDescent="0.3">
      <c r="H121" s="157"/>
    </row>
    <row r="122" spans="8:8" ht="30" customHeight="1" x14ac:dyDescent="0.3">
      <c r="H122" s="157"/>
    </row>
    <row r="123" spans="8:8" ht="30" customHeight="1" x14ac:dyDescent="0.3">
      <c r="H123" s="157"/>
    </row>
    <row r="124" spans="8:8" ht="30" customHeight="1" x14ac:dyDescent="0.3">
      <c r="H124" s="157"/>
    </row>
    <row r="125" spans="8:8" ht="30" customHeight="1" x14ac:dyDescent="0.3"/>
    <row r="126" spans="8:8" ht="30" customHeight="1" x14ac:dyDescent="0.3"/>
    <row r="127" spans="8:8" ht="30" customHeight="1" x14ac:dyDescent="0.3"/>
    <row r="128" spans="8: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45"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59.25" customHeight="1" x14ac:dyDescent="0.3"/>
  </sheetData>
  <sheetProtection algorithmName="SHA-512" hashValue="8CkMkZWDnJzMIwHvSl8aKTq/HiK/fxRD5dg5mYSHUW5olUISyKwPPXUf7iNmC1Kr/w0g+J82hDaep6ZVFUufvA==" saltValue="/uH89AV6VtcpJJsqmuoM3Q==" spinCount="100000" sheet="1" objects="1" scenarios="1"/>
  <mergeCells count="1">
    <mergeCell ref="O4:Q7"/>
  </mergeCells>
  <conditionalFormatting sqref="B1:B1048576">
    <cfRule type="cellIs" dxfId="14" priority="2" operator="equal">
      <formula>"Informational"</formula>
    </cfRule>
    <cfRule type="cellIs" dxfId="13" priority="3" operator="equal">
      <formula>"Not Needed"</formula>
    </cfRule>
    <cfRule type="cellIs" dxfId="12" priority="4" operator="equal">
      <formula>"Critical"</formula>
    </cfRule>
    <cfRule type="cellIs" dxfId="11" priority="5" operator="equal">
      <formula>"Extremely Advantageous"</formula>
    </cfRule>
  </conditionalFormatting>
  <conditionalFormatting sqref="G4:G13 G15:G37 G39:G45 G47:G49">
    <cfRule type="cellIs" dxfId="10" priority="6"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49" xr:uid="{00000000-0002-0000-0D00-000000000000}">
      <formula1>SpecType</formula1>
      <formula2>0</formula2>
    </dataValidation>
    <dataValidation type="list" allowBlank="1" showInputMessage="1" showErrorMessage="1" sqref="G4:G13 G15:G37 G39:G45 G47:G49" xr:uid="{00000000-0002-0000-0D00-000001000000}">
      <formula1>Availability</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U73"/>
  <sheetViews>
    <sheetView zoomScaleNormal="100" zoomScalePageLayoutView="90" workbookViewId="0">
      <selection activeCell="D5" sqref="D5"/>
    </sheetView>
  </sheetViews>
  <sheetFormatPr defaultColWidth="9" defaultRowHeight="15.6" x14ac:dyDescent="0.3"/>
  <cols>
    <col min="1" max="1" width="10.59765625" style="203" customWidth="1"/>
    <col min="2" max="2" width="14.59765625" style="174" customWidth="1"/>
    <col min="3" max="3" width="65.59765625" style="112" customWidth="1"/>
    <col min="4" max="4" width="65.59765625" style="113" customWidth="1"/>
    <col min="5" max="5" width="10.59765625" style="113" hidden="1" customWidth="1"/>
    <col min="6" max="6" width="6.59765625" style="113" hidden="1" customWidth="1"/>
    <col min="7" max="7" width="30.59765625" style="113" customWidth="1"/>
    <col min="8" max="8" width="8.59765625" style="129" hidden="1" customWidth="1"/>
    <col min="9" max="11" width="8.59765625" style="113" hidden="1" customWidth="1"/>
    <col min="12" max="12" width="0" style="113" hidden="1" customWidth="1"/>
    <col min="13" max="16384" width="9" style="113"/>
  </cols>
  <sheetData>
    <row r="1" spans="1:21" s="114" customFormat="1" ht="105" customHeight="1" x14ac:dyDescent="0.25">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21" ht="15" customHeight="1" x14ac:dyDescent="0.3">
      <c r="A2" s="205" t="s">
        <v>718</v>
      </c>
      <c r="B2" s="332"/>
      <c r="C2" s="347"/>
      <c r="D2" s="348"/>
      <c r="E2" s="128"/>
      <c r="F2" s="128"/>
      <c r="G2" s="422"/>
      <c r="H2" s="129">
        <f>COUNTA(B3:B73)</f>
        <v>57</v>
      </c>
      <c r="K2" s="129">
        <f>SUM(K3:K73)</f>
        <v>0</v>
      </c>
    </row>
    <row r="3" spans="1:21" ht="23.25" customHeight="1" x14ac:dyDescent="0.3">
      <c r="A3" s="209"/>
      <c r="B3" s="210"/>
      <c r="C3" s="327" t="s">
        <v>719</v>
      </c>
      <c r="D3" s="349"/>
      <c r="E3" s="350"/>
      <c r="F3" s="351"/>
      <c r="G3" s="422"/>
      <c r="H3" s="131">
        <f>COUNTIF(G:G,"=Select from Drop Down List")</f>
        <v>57</v>
      </c>
      <c r="I3" s="129"/>
      <c r="J3" s="129"/>
      <c r="K3" s="129"/>
    </row>
    <row r="4" spans="1:21" x14ac:dyDescent="0.3">
      <c r="A4" s="94"/>
      <c r="B4" s="71"/>
      <c r="C4" s="194" t="s">
        <v>720</v>
      </c>
      <c r="D4" s="149"/>
      <c r="E4" s="195"/>
      <c r="F4" s="151"/>
      <c r="G4" s="422"/>
      <c r="H4" s="131">
        <f>COUNTIF(G:G,"=Function Available")</f>
        <v>0</v>
      </c>
      <c r="I4" s="129"/>
      <c r="J4" s="129"/>
      <c r="K4" s="129"/>
    </row>
    <row r="5" spans="1:21" ht="47.25" customHeight="1" x14ac:dyDescent="0.3">
      <c r="A5" s="352" t="str">
        <f>IF(L5=1,"S-Audit-"&amp;TEXT(COUNTIF($L$5:L5, "1"), "0"), "")</f>
        <v>S-Audit-1</v>
      </c>
      <c r="B5" s="64" t="s">
        <v>10</v>
      </c>
      <c r="C5" s="353" t="s">
        <v>721</v>
      </c>
      <c r="D5" s="142"/>
      <c r="E5" s="182"/>
      <c r="F5" s="137"/>
      <c r="G5" s="153" t="s">
        <v>67</v>
      </c>
      <c r="H5" s="131">
        <f>COUNTIF(F:G,"=Function Not Available")</f>
        <v>0</v>
      </c>
      <c r="I5" s="129">
        <f t="shared" ref="I5:I11" si="0">IF(NOT(ISBLANK($B5)),VLOOKUP($B5,specdata,2,FALSE()),"")</f>
        <v>1</v>
      </c>
      <c r="J5" s="129">
        <f t="shared" ref="J5:J11" si="1">VLOOKUP(G5,AvailabilityData,2,FALSE())</f>
        <v>0</v>
      </c>
      <c r="K5" s="129">
        <f t="shared" ref="K5:K11" si="2">I5*J5</f>
        <v>0</v>
      </c>
      <c r="L5" s="113">
        <v>1</v>
      </c>
      <c r="S5" s="479" t="s">
        <v>167</v>
      </c>
      <c r="T5" s="479"/>
      <c r="U5" s="479"/>
    </row>
    <row r="6" spans="1:21" ht="30" customHeight="1" x14ac:dyDescent="0.3">
      <c r="A6" s="352" t="str">
        <f>IF(L6=1,"S-Audit-"&amp;TEXT(COUNTIF($L$5:L6, "1"), "0"), "")</f>
        <v>S-Audit-2</v>
      </c>
      <c r="B6" s="64" t="s">
        <v>10</v>
      </c>
      <c r="C6" s="354" t="s">
        <v>722</v>
      </c>
      <c r="D6" s="355"/>
      <c r="E6" s="185"/>
      <c r="F6" s="141"/>
      <c r="G6" s="155" t="s">
        <v>67</v>
      </c>
      <c r="H6" s="131">
        <f>COUNTIF(G:G,"=Exception")</f>
        <v>0</v>
      </c>
      <c r="I6" s="129">
        <f t="shared" si="0"/>
        <v>1</v>
      </c>
      <c r="J6" s="129">
        <f t="shared" si="1"/>
        <v>0</v>
      </c>
      <c r="K6" s="129">
        <f t="shared" si="2"/>
        <v>0</v>
      </c>
      <c r="L6" s="113">
        <v>1</v>
      </c>
      <c r="S6" s="479"/>
      <c r="T6" s="479"/>
      <c r="U6" s="479"/>
    </row>
    <row r="7" spans="1:21" ht="30" customHeight="1" x14ac:dyDescent="0.3">
      <c r="A7" s="352" t="str">
        <f>IF(L7=1,"S-Audit-"&amp;TEXT(COUNTIF($L$5:L7, "1"), "0"), "")</f>
        <v>S-Audit-3</v>
      </c>
      <c r="B7" s="64" t="s">
        <v>10</v>
      </c>
      <c r="C7" s="354" t="s">
        <v>723</v>
      </c>
      <c r="D7" s="355"/>
      <c r="E7" s="185"/>
      <c r="F7" s="141"/>
      <c r="G7" s="155" t="s">
        <v>67</v>
      </c>
      <c r="H7" s="152">
        <f>COUNTIFS(B:B,"=Critical",G:G,"=Select from Drop Down List")</f>
        <v>0</v>
      </c>
      <c r="I7" s="129">
        <f t="shared" si="0"/>
        <v>1</v>
      </c>
      <c r="J7" s="129">
        <f t="shared" si="1"/>
        <v>0</v>
      </c>
      <c r="K7" s="129">
        <f t="shared" si="2"/>
        <v>0</v>
      </c>
      <c r="L7" s="113">
        <v>1</v>
      </c>
      <c r="S7" s="479"/>
      <c r="T7" s="479"/>
      <c r="U7" s="479"/>
    </row>
    <row r="8" spans="1:21" ht="30" customHeight="1" x14ac:dyDescent="0.3">
      <c r="A8" s="352" t="str">
        <f>IF(L8=1,"S-Audit-"&amp;TEXT(COUNTIF($L$5:L8, "1"), "0"), "")</f>
        <v>S-Audit-4</v>
      </c>
      <c r="B8" s="64" t="s">
        <v>10</v>
      </c>
      <c r="C8" s="356" t="s">
        <v>724</v>
      </c>
      <c r="D8" s="308"/>
      <c r="E8" s="274"/>
      <c r="F8" s="161"/>
      <c r="G8" s="155" t="s">
        <v>67</v>
      </c>
      <c r="H8" s="152">
        <f>COUNTIFS(B:B,"=Critical",G:G,"=Function Available")</f>
        <v>0</v>
      </c>
      <c r="I8" s="129">
        <f t="shared" si="0"/>
        <v>1</v>
      </c>
      <c r="J8" s="129">
        <f t="shared" si="1"/>
        <v>0</v>
      </c>
      <c r="K8" s="129">
        <f t="shared" si="2"/>
        <v>0</v>
      </c>
      <c r="L8" s="113">
        <v>1</v>
      </c>
      <c r="S8" s="479"/>
      <c r="T8" s="479"/>
      <c r="U8" s="479"/>
    </row>
    <row r="9" spans="1:21" ht="30" customHeight="1" x14ac:dyDescent="0.3">
      <c r="A9" s="352" t="str">
        <f>IF(L9=1,"S-Audit-"&amp;TEXT(COUNTIF($L$5:L9, "1"), "0"), "")</f>
        <v>S-Audit-5</v>
      </c>
      <c r="B9" s="64" t="s">
        <v>10</v>
      </c>
      <c r="C9" s="357" t="s">
        <v>725</v>
      </c>
      <c r="D9" s="355"/>
      <c r="E9" s="185"/>
      <c r="F9" s="155"/>
      <c r="G9" s="281" t="s">
        <v>67</v>
      </c>
      <c r="H9" s="152">
        <f>COUNTIFS(B:B,"=Critical",G:G,"=Function Not Available")</f>
        <v>0</v>
      </c>
      <c r="I9" s="129">
        <f t="shared" si="0"/>
        <v>1</v>
      </c>
      <c r="J9" s="129">
        <f t="shared" si="1"/>
        <v>0</v>
      </c>
      <c r="K9" s="129">
        <f t="shared" si="2"/>
        <v>0</v>
      </c>
      <c r="L9" s="113">
        <v>1</v>
      </c>
    </row>
    <row r="10" spans="1:21" ht="30" customHeight="1" x14ac:dyDescent="0.3">
      <c r="A10" s="352" t="str">
        <f>IF(L10=1,"S-Audit-"&amp;TEXT(COUNTIF($L$5:L10, "1"), "0"), "")</f>
        <v>S-Audit-6</v>
      </c>
      <c r="B10" s="64" t="s">
        <v>10</v>
      </c>
      <c r="C10" s="75" t="s">
        <v>726</v>
      </c>
      <c r="D10" s="164"/>
      <c r="E10" s="185"/>
      <c r="F10" s="155"/>
      <c r="G10" s="281" t="s">
        <v>67</v>
      </c>
      <c r="H10" s="152">
        <f>COUNTIFS(B:B,"=Critical",G:G,"=Exception")</f>
        <v>0</v>
      </c>
      <c r="I10" s="129">
        <f t="shared" si="0"/>
        <v>1</v>
      </c>
      <c r="J10" s="129">
        <f t="shared" si="1"/>
        <v>0</v>
      </c>
      <c r="K10" s="129">
        <f t="shared" si="2"/>
        <v>0</v>
      </c>
      <c r="L10" s="113">
        <v>1</v>
      </c>
    </row>
    <row r="11" spans="1:21" ht="30" customHeight="1" x14ac:dyDescent="0.3">
      <c r="A11" s="352" t="str">
        <f>IF(L11=1,"S-Audit-"&amp;TEXT(COUNTIF($L$5:L11, "1"), "0"), "")</f>
        <v>S-Audit-7</v>
      </c>
      <c r="B11" s="64" t="s">
        <v>10</v>
      </c>
      <c r="C11" s="311" t="s">
        <v>727</v>
      </c>
      <c r="D11" s="273"/>
      <c r="E11" s="274"/>
      <c r="F11" s="275"/>
      <c r="G11" s="216" t="s">
        <v>67</v>
      </c>
      <c r="H11" s="156">
        <f>COUNTIFS(B:B,"=Important",G:G,"=Select from Drop Down List")</f>
        <v>57</v>
      </c>
      <c r="I11" s="129">
        <f t="shared" si="0"/>
        <v>1</v>
      </c>
      <c r="J11" s="129">
        <f t="shared" si="1"/>
        <v>0</v>
      </c>
      <c r="K11" s="129">
        <f t="shared" si="2"/>
        <v>0</v>
      </c>
      <c r="L11" s="113">
        <v>1</v>
      </c>
    </row>
    <row r="12" spans="1:21" x14ac:dyDescent="0.3">
      <c r="A12" s="94"/>
      <c r="B12" s="71"/>
      <c r="C12" s="282" t="s">
        <v>728</v>
      </c>
      <c r="D12" s="166"/>
      <c r="E12" s="195"/>
      <c r="F12" s="151"/>
      <c r="G12" s="422"/>
      <c r="H12" s="156">
        <f>COUNTIFS(B:B,"=Important",G:G,"=Function Available")</f>
        <v>0</v>
      </c>
      <c r="I12" s="129"/>
      <c r="J12" s="129"/>
      <c r="K12" s="129"/>
    </row>
    <row r="13" spans="1:21" ht="30" customHeight="1" x14ac:dyDescent="0.3">
      <c r="A13" s="352" t="str">
        <f>IF(L13=1,"S-Audit-"&amp;TEXT(COUNTIF($L$5:L13, "1"), "0"), "")</f>
        <v>S-Audit-8</v>
      </c>
      <c r="B13" s="64" t="s">
        <v>10</v>
      </c>
      <c r="C13" s="95" t="s">
        <v>729</v>
      </c>
      <c r="D13" s="306"/>
      <c r="E13" s="182"/>
      <c r="F13" s="153"/>
      <c r="G13" s="280" t="s">
        <v>67</v>
      </c>
      <c r="H13" s="156">
        <f>COUNTIFS(B:B,"=Important",G:G,"=Function Not Available")</f>
        <v>0</v>
      </c>
      <c r="I13" s="129">
        <f>IF(NOT(ISBLANK($B13)),VLOOKUP($B13,specdata,2,FALSE()),"")</f>
        <v>1</v>
      </c>
      <c r="J13" s="129">
        <f>VLOOKUP(G13,AvailabilityData,2,FALSE())</f>
        <v>0</v>
      </c>
      <c r="K13" s="129">
        <f>I13*J13</f>
        <v>0</v>
      </c>
      <c r="L13" s="113">
        <v>1</v>
      </c>
    </row>
    <row r="14" spans="1:21" ht="30" customHeight="1" x14ac:dyDescent="0.3">
      <c r="A14" s="352" t="str">
        <f>IF(L14=1,"S-Audit-"&amp;TEXT(COUNTIF($L$5:L14, "1"), "0"), "")</f>
        <v>S-Audit-9</v>
      </c>
      <c r="B14" s="103" t="s">
        <v>10</v>
      </c>
      <c r="C14" s="358" t="s">
        <v>730</v>
      </c>
      <c r="D14" s="307"/>
      <c r="E14" s="184"/>
      <c r="F14" s="160"/>
      <c r="G14" s="275" t="s">
        <v>67</v>
      </c>
      <c r="H14" s="156">
        <f>COUNTIFS(B:B,"=Important",G:G,"=Exception")</f>
        <v>0</v>
      </c>
      <c r="I14" s="129">
        <f>IF(NOT(ISBLANK($B14)),VLOOKUP($B14,specdata,2,FALSE()),"")</f>
        <v>1</v>
      </c>
      <c r="J14" s="129">
        <f>VLOOKUP(G14,AvailabilityData,2,FALSE())</f>
        <v>0</v>
      </c>
      <c r="K14" s="129">
        <f>I14*J14</f>
        <v>0</v>
      </c>
      <c r="L14" s="113">
        <v>1</v>
      </c>
    </row>
    <row r="15" spans="1:21" ht="18.75" customHeight="1" x14ac:dyDescent="0.3">
      <c r="A15" s="94"/>
      <c r="B15" s="71"/>
      <c r="C15" s="194" t="s">
        <v>731</v>
      </c>
      <c r="D15" s="149"/>
      <c r="E15" s="195"/>
      <c r="F15" s="151"/>
      <c r="G15" s="422"/>
      <c r="H15" s="157">
        <f>COUNTIFS(B:B,"=Informational",G:G,"=Select from Drop Down List")</f>
        <v>0</v>
      </c>
      <c r="I15" s="129"/>
      <c r="J15" s="129"/>
      <c r="K15" s="129"/>
    </row>
    <row r="16" spans="1:21" ht="30" customHeight="1" x14ac:dyDescent="0.3">
      <c r="A16" s="352" t="str">
        <f>IF(L16=1,"S-Audit-"&amp;TEXT(COUNTIF($L$5:L16, "1"), "0"), "")</f>
        <v>S-Audit-10</v>
      </c>
      <c r="B16" s="108" t="s">
        <v>10</v>
      </c>
      <c r="C16" s="359" t="s">
        <v>732</v>
      </c>
      <c r="D16" s="142"/>
      <c r="E16" s="182"/>
      <c r="F16" s="137"/>
      <c r="G16" s="153" t="s">
        <v>67</v>
      </c>
      <c r="H16" s="157">
        <f>COUNTIFS(B:B,"=Informational",G:G,"=Function Available")</f>
        <v>0</v>
      </c>
      <c r="I16" s="129">
        <f t="shared" ref="I16:I23" si="3">IF(NOT(ISBLANK($B16)),VLOOKUP($B16,specdata,2,FALSE()),"")</f>
        <v>1</v>
      </c>
      <c r="J16" s="129">
        <f t="shared" ref="J16:J23" si="4">VLOOKUP(G16,AvailabilityData,2,FALSE())</f>
        <v>0</v>
      </c>
      <c r="K16" s="129">
        <f t="shared" ref="K16:K23" si="5">I16*J16</f>
        <v>0</v>
      </c>
      <c r="L16" s="113">
        <v>1</v>
      </c>
    </row>
    <row r="17" spans="1:12" ht="30" customHeight="1" x14ac:dyDescent="0.3">
      <c r="A17" s="352" t="str">
        <f>IF(L17=1,"S-Audit-"&amp;TEXT(COUNTIF($L$5:L17, "1"), "0"), "")</f>
        <v>S-Audit-11</v>
      </c>
      <c r="B17" s="56" t="s">
        <v>10</v>
      </c>
      <c r="C17" s="354" t="s">
        <v>733</v>
      </c>
      <c r="D17" s="142"/>
      <c r="E17" s="182"/>
      <c r="F17" s="141"/>
      <c r="G17" s="155" t="s">
        <v>67</v>
      </c>
      <c r="H17" s="157">
        <f>COUNTIFS(B:B,"=Informational",G:G,"=Function Not Available")</f>
        <v>0</v>
      </c>
      <c r="I17" s="129">
        <f t="shared" si="3"/>
        <v>1</v>
      </c>
      <c r="J17" s="129">
        <f t="shared" si="4"/>
        <v>0</v>
      </c>
      <c r="K17" s="129">
        <f t="shared" si="5"/>
        <v>0</v>
      </c>
      <c r="L17" s="113">
        <v>1</v>
      </c>
    </row>
    <row r="18" spans="1:12" ht="30" customHeight="1" x14ac:dyDescent="0.3">
      <c r="A18" s="352" t="str">
        <f>IF(L18=1,"S-Audit-"&amp;TEXT(COUNTIF($L$5:L18, "1"), "0"), "")</f>
        <v>S-Audit-12</v>
      </c>
      <c r="B18" s="56" t="s">
        <v>10</v>
      </c>
      <c r="C18" s="354" t="s">
        <v>734</v>
      </c>
      <c r="D18" s="142"/>
      <c r="E18" s="182"/>
      <c r="F18" s="141"/>
      <c r="G18" s="155" t="s">
        <v>67</v>
      </c>
      <c r="H18" s="157">
        <f>COUNTIFS(B:B,"=Informational",G:G,"=Exception")</f>
        <v>0</v>
      </c>
      <c r="I18" s="129">
        <f t="shared" si="3"/>
        <v>1</v>
      </c>
      <c r="J18" s="129">
        <f t="shared" si="4"/>
        <v>0</v>
      </c>
      <c r="K18" s="129">
        <f t="shared" si="5"/>
        <v>0</v>
      </c>
      <c r="L18" s="113">
        <v>1</v>
      </c>
    </row>
    <row r="19" spans="1:12" ht="30" customHeight="1" x14ac:dyDescent="0.3">
      <c r="A19" s="352" t="str">
        <f>IF(L19=1,"S-Audit-"&amp;TEXT(COUNTIF($L$5:L19, "1"), "0"), "")</f>
        <v>S-Audit-13</v>
      </c>
      <c r="B19" s="56" t="s">
        <v>10</v>
      </c>
      <c r="C19" s="354" t="s">
        <v>735</v>
      </c>
      <c r="D19" s="142"/>
      <c r="E19" s="182"/>
      <c r="F19" s="141"/>
      <c r="G19" s="155" t="s">
        <v>67</v>
      </c>
      <c r="H19" s="360"/>
      <c r="I19" s="129">
        <f t="shared" si="3"/>
        <v>1</v>
      </c>
      <c r="J19" s="129">
        <f t="shared" si="4"/>
        <v>0</v>
      </c>
      <c r="K19" s="129">
        <f t="shared" si="5"/>
        <v>0</v>
      </c>
      <c r="L19" s="113">
        <v>1</v>
      </c>
    </row>
    <row r="20" spans="1:12" ht="30" customHeight="1" x14ac:dyDescent="0.3">
      <c r="A20" s="352" t="str">
        <f>IF(L20=1,"S-Audit-"&amp;TEXT(COUNTIF($L$5:L20, "1"), "0"), "")</f>
        <v>S-Audit-14</v>
      </c>
      <c r="B20" s="56" t="s">
        <v>10</v>
      </c>
      <c r="C20" s="354" t="s">
        <v>736</v>
      </c>
      <c r="D20" s="142"/>
      <c r="E20" s="182"/>
      <c r="F20" s="141"/>
      <c r="G20" s="155" t="s">
        <v>67</v>
      </c>
      <c r="I20" s="129">
        <f t="shared" si="3"/>
        <v>1</v>
      </c>
      <c r="J20" s="129">
        <f t="shared" si="4"/>
        <v>0</v>
      </c>
      <c r="K20" s="129">
        <f t="shared" si="5"/>
        <v>0</v>
      </c>
      <c r="L20" s="113">
        <v>1</v>
      </c>
    </row>
    <row r="21" spans="1:12" ht="30" customHeight="1" x14ac:dyDescent="0.3">
      <c r="A21" s="352" t="str">
        <f>IF(L21=1,"S-Audit-"&amp;TEXT(COUNTIF($L$5:L21, "1"), "0"), "")</f>
        <v>S-Audit-15</v>
      </c>
      <c r="B21" s="56" t="s">
        <v>10</v>
      </c>
      <c r="C21" s="354" t="s">
        <v>737</v>
      </c>
      <c r="D21" s="142"/>
      <c r="E21" s="182"/>
      <c r="F21" s="141"/>
      <c r="G21" s="155" t="s">
        <v>67</v>
      </c>
      <c r="I21" s="129">
        <f t="shared" si="3"/>
        <v>1</v>
      </c>
      <c r="J21" s="129">
        <f t="shared" si="4"/>
        <v>0</v>
      </c>
      <c r="K21" s="129">
        <f t="shared" si="5"/>
        <v>0</v>
      </c>
      <c r="L21" s="113">
        <v>1</v>
      </c>
    </row>
    <row r="22" spans="1:12" ht="30" customHeight="1" x14ac:dyDescent="0.3">
      <c r="A22" s="352" t="str">
        <f>IF(L22=1,"S-Audit-"&amp;TEXT(COUNTIF($L$5:L22, "1"), "0"), "")</f>
        <v>S-Audit-16</v>
      </c>
      <c r="B22" s="56" t="s">
        <v>10</v>
      </c>
      <c r="C22" s="354" t="s">
        <v>738</v>
      </c>
      <c r="D22" s="142"/>
      <c r="E22" s="182"/>
      <c r="F22" s="141"/>
      <c r="G22" s="155" t="s">
        <v>67</v>
      </c>
      <c r="I22" s="129">
        <f t="shared" si="3"/>
        <v>1</v>
      </c>
      <c r="J22" s="129">
        <f t="shared" si="4"/>
        <v>0</v>
      </c>
      <c r="K22" s="129">
        <f t="shared" si="5"/>
        <v>0</v>
      </c>
      <c r="L22" s="113">
        <v>1</v>
      </c>
    </row>
    <row r="23" spans="1:12" ht="30" customHeight="1" x14ac:dyDescent="0.3">
      <c r="A23" s="352" t="str">
        <f>IF(L23=1,"S-Audit-"&amp;TEXT(COUNTIF($L$5:L23, "1"), "0"), "")</f>
        <v>S-Audit-17</v>
      </c>
      <c r="B23" s="56" t="s">
        <v>10</v>
      </c>
      <c r="C23" s="354" t="s">
        <v>739</v>
      </c>
      <c r="D23" s="142"/>
      <c r="E23" s="182"/>
      <c r="F23" s="141"/>
      <c r="G23" s="155" t="s">
        <v>67</v>
      </c>
      <c r="I23" s="129">
        <f t="shared" si="3"/>
        <v>1</v>
      </c>
      <c r="J23" s="129">
        <f t="shared" si="4"/>
        <v>0</v>
      </c>
      <c r="K23" s="129">
        <f t="shared" si="5"/>
        <v>0</v>
      </c>
      <c r="L23" s="113">
        <v>1</v>
      </c>
    </row>
    <row r="24" spans="1:12" ht="31.2" x14ac:dyDescent="0.3">
      <c r="A24" s="94"/>
      <c r="B24" s="71"/>
      <c r="C24" s="194" t="s">
        <v>740</v>
      </c>
      <c r="D24" s="149"/>
      <c r="E24" s="195"/>
      <c r="F24" s="151"/>
      <c r="G24" s="422"/>
      <c r="I24" s="129"/>
      <c r="J24" s="129"/>
      <c r="K24" s="129"/>
    </row>
    <row r="25" spans="1:12" ht="30" customHeight="1" x14ac:dyDescent="0.3">
      <c r="A25" s="352" t="str">
        <f>IF(L25=1,"S-Audit-"&amp;TEXT(COUNTIF($L$5:L25, "1"), "0"), "")</f>
        <v>S-Audit-18</v>
      </c>
      <c r="B25" s="56" t="s">
        <v>10</v>
      </c>
      <c r="C25" s="359" t="s">
        <v>741</v>
      </c>
      <c r="D25" s="142"/>
      <c r="E25" s="182"/>
      <c r="F25" s="137"/>
      <c r="G25" s="153" t="s">
        <v>67</v>
      </c>
      <c r="I25" s="129">
        <f t="shared" ref="I25:I33" si="6">IF(NOT(ISBLANK($B25)),VLOOKUP($B25,specdata,2,FALSE()),"")</f>
        <v>1</v>
      </c>
      <c r="J25" s="129">
        <f t="shared" ref="J25:J33" si="7">VLOOKUP(G25,AvailabilityData,2,FALSE())</f>
        <v>0</v>
      </c>
      <c r="K25" s="129">
        <f t="shared" ref="K25:K33" si="8">I25*J25</f>
        <v>0</v>
      </c>
      <c r="L25" s="113">
        <v>1</v>
      </c>
    </row>
    <row r="26" spans="1:12" ht="30" customHeight="1" x14ac:dyDescent="0.3">
      <c r="A26" s="352" t="str">
        <f>IF(L26=1,"S-Audit-"&amp;TEXT(COUNTIF($L$5:L26, "1"), "0"), "")</f>
        <v>S-Audit-19</v>
      </c>
      <c r="B26" s="56" t="s">
        <v>10</v>
      </c>
      <c r="C26" s="354" t="s">
        <v>742</v>
      </c>
      <c r="D26" s="142"/>
      <c r="E26" s="182"/>
      <c r="F26" s="141"/>
      <c r="G26" s="155" t="s">
        <v>67</v>
      </c>
      <c r="I26" s="129">
        <f t="shared" si="6"/>
        <v>1</v>
      </c>
      <c r="J26" s="129">
        <f t="shared" si="7"/>
        <v>0</v>
      </c>
      <c r="K26" s="129">
        <f t="shared" si="8"/>
        <v>0</v>
      </c>
      <c r="L26" s="113">
        <v>1</v>
      </c>
    </row>
    <row r="27" spans="1:12" ht="30" customHeight="1" x14ac:dyDescent="0.3">
      <c r="A27" s="352" t="str">
        <f>IF(L27=1,"S-Audit-"&amp;TEXT(COUNTIF($L$5:L27, "1"), "0"), "")</f>
        <v>S-Audit-20</v>
      </c>
      <c r="B27" s="56" t="s">
        <v>10</v>
      </c>
      <c r="C27" s="354" t="s">
        <v>743</v>
      </c>
      <c r="D27" s="142"/>
      <c r="E27" s="182"/>
      <c r="F27" s="141"/>
      <c r="G27" s="155" t="s">
        <v>67</v>
      </c>
      <c r="I27" s="129">
        <f t="shared" si="6"/>
        <v>1</v>
      </c>
      <c r="J27" s="129">
        <f t="shared" si="7"/>
        <v>0</v>
      </c>
      <c r="K27" s="129">
        <f t="shared" si="8"/>
        <v>0</v>
      </c>
      <c r="L27" s="113">
        <v>1</v>
      </c>
    </row>
    <row r="28" spans="1:12" ht="30" customHeight="1" x14ac:dyDescent="0.3">
      <c r="A28" s="352" t="str">
        <f>IF(L28=1,"S-Audit-"&amp;TEXT(COUNTIF($L$5:L28, "1"), "0"), "")</f>
        <v>S-Audit-21</v>
      </c>
      <c r="B28" s="56" t="s">
        <v>10</v>
      </c>
      <c r="C28" s="354" t="s">
        <v>744</v>
      </c>
      <c r="D28" s="142"/>
      <c r="E28" s="182"/>
      <c r="F28" s="141"/>
      <c r="G28" s="155" t="s">
        <v>67</v>
      </c>
      <c r="I28" s="129">
        <f t="shared" si="6"/>
        <v>1</v>
      </c>
      <c r="J28" s="129">
        <f t="shared" si="7"/>
        <v>0</v>
      </c>
      <c r="K28" s="129">
        <f t="shared" si="8"/>
        <v>0</v>
      </c>
      <c r="L28" s="113">
        <v>1</v>
      </c>
    </row>
    <row r="29" spans="1:12" ht="30" customHeight="1" x14ac:dyDescent="0.3">
      <c r="A29" s="352" t="str">
        <f>IF(L29=1,"S-Audit-"&amp;TEXT(COUNTIF($L$5:L29, "1"), "0"), "")</f>
        <v>S-Audit-22</v>
      </c>
      <c r="B29" s="56" t="s">
        <v>10</v>
      </c>
      <c r="C29" s="65" t="s">
        <v>745</v>
      </c>
      <c r="D29" s="58"/>
      <c r="E29" s="185"/>
      <c r="F29" s="155"/>
      <c r="G29" s="155" t="s">
        <v>67</v>
      </c>
      <c r="I29" s="129">
        <f t="shared" si="6"/>
        <v>1</v>
      </c>
      <c r="J29" s="129">
        <f t="shared" si="7"/>
        <v>0</v>
      </c>
      <c r="K29" s="129">
        <f t="shared" si="8"/>
        <v>0</v>
      </c>
      <c r="L29" s="113">
        <v>1</v>
      </c>
    </row>
    <row r="30" spans="1:12" ht="30" customHeight="1" x14ac:dyDescent="0.3">
      <c r="A30" s="352" t="str">
        <f>IF(L30=1,"S-Audit-"&amp;TEXT(COUNTIF($L$5:L30, "1"), "0"), "")</f>
        <v>S-Audit-23</v>
      </c>
      <c r="B30" s="56" t="s">
        <v>10</v>
      </c>
      <c r="C30" s="65" t="s">
        <v>746</v>
      </c>
      <c r="D30" s="164"/>
      <c r="E30" s="185"/>
      <c r="F30" s="155"/>
      <c r="G30" s="155" t="s">
        <v>67</v>
      </c>
      <c r="I30" s="129">
        <f t="shared" si="6"/>
        <v>1</v>
      </c>
      <c r="J30" s="129">
        <f t="shared" si="7"/>
        <v>0</v>
      </c>
      <c r="K30" s="129">
        <f t="shared" si="8"/>
        <v>0</v>
      </c>
      <c r="L30" s="113">
        <v>1</v>
      </c>
    </row>
    <row r="31" spans="1:12" ht="30" customHeight="1" x14ac:dyDescent="0.3">
      <c r="A31" s="352" t="str">
        <f>IF(L31=1,"S-Audit-"&amp;TEXT(COUNTIF($L$5:L31, "1"), "0"), "")</f>
        <v>S-Audit-24</v>
      </c>
      <c r="B31" s="56" t="s">
        <v>10</v>
      </c>
      <c r="C31" s="354" t="s">
        <v>747</v>
      </c>
      <c r="D31" s="306"/>
      <c r="E31" s="182"/>
      <c r="F31" s="141"/>
      <c r="G31" s="155" t="s">
        <v>67</v>
      </c>
      <c r="I31" s="129">
        <f t="shared" si="6"/>
        <v>1</v>
      </c>
      <c r="J31" s="129">
        <f t="shared" si="7"/>
        <v>0</v>
      </c>
      <c r="K31" s="129">
        <f t="shared" si="8"/>
        <v>0</v>
      </c>
      <c r="L31" s="113">
        <v>1</v>
      </c>
    </row>
    <row r="32" spans="1:12" ht="30" customHeight="1" x14ac:dyDescent="0.3">
      <c r="A32" s="352" t="str">
        <f>IF(L32=1,"S-Audit-"&amp;TEXT(COUNTIF($L$5:L32, "1"), "0"), "")</f>
        <v>S-Audit-25</v>
      </c>
      <c r="B32" s="56" t="s">
        <v>10</v>
      </c>
      <c r="C32" s="361" t="s">
        <v>748</v>
      </c>
      <c r="D32" s="306"/>
      <c r="E32" s="182"/>
      <c r="F32" s="141"/>
      <c r="G32" s="155" t="s">
        <v>67</v>
      </c>
      <c r="I32" s="129">
        <f t="shared" si="6"/>
        <v>1</v>
      </c>
      <c r="J32" s="129">
        <f t="shared" si="7"/>
        <v>0</v>
      </c>
      <c r="K32" s="129">
        <f t="shared" si="8"/>
        <v>0</v>
      </c>
      <c r="L32" s="113">
        <v>1</v>
      </c>
    </row>
    <row r="33" spans="1:12" ht="30" customHeight="1" x14ac:dyDescent="0.3">
      <c r="A33" s="352" t="str">
        <f>IF(L33=1,"S-Audit-"&amp;TEXT(COUNTIF($L$5:L33, "1"), "0"), "")</f>
        <v>S-Audit-26</v>
      </c>
      <c r="B33" s="56" t="s">
        <v>10</v>
      </c>
      <c r="C33" s="362" t="s">
        <v>749</v>
      </c>
      <c r="D33" s="307"/>
      <c r="E33" s="184"/>
      <c r="F33" s="161"/>
      <c r="G33" s="275" t="s">
        <v>67</v>
      </c>
      <c r="I33" s="129">
        <f t="shared" si="6"/>
        <v>1</v>
      </c>
      <c r="J33" s="129">
        <f t="shared" si="7"/>
        <v>0</v>
      </c>
      <c r="K33" s="129">
        <f t="shared" si="8"/>
        <v>0</v>
      </c>
      <c r="L33" s="113">
        <v>1</v>
      </c>
    </row>
    <row r="34" spans="1:12" x14ac:dyDescent="0.3">
      <c r="A34" s="94"/>
      <c r="B34" s="71"/>
      <c r="C34" s="282" t="s">
        <v>750</v>
      </c>
      <c r="D34" s="166"/>
      <c r="E34" s="195"/>
      <c r="F34" s="151"/>
      <c r="G34" s="422"/>
      <c r="I34" s="129"/>
      <c r="J34" s="129"/>
      <c r="K34" s="129"/>
    </row>
    <row r="35" spans="1:12" ht="30" customHeight="1" x14ac:dyDescent="0.3">
      <c r="A35" s="352" t="str">
        <f>IF(L35=1,"S-Audit-"&amp;TEXT(COUNTIF($L$5:L35, "1"), "0"), "")</f>
        <v>S-Audit-27</v>
      </c>
      <c r="B35" s="56" t="s">
        <v>10</v>
      </c>
      <c r="C35" s="358" t="s">
        <v>751</v>
      </c>
      <c r="D35" s="307"/>
      <c r="E35" s="184"/>
      <c r="F35" s="160"/>
      <c r="G35" s="277" t="s">
        <v>67</v>
      </c>
      <c r="I35" s="129">
        <f>IF(NOT(ISBLANK($B35)),VLOOKUP($B35,specdata,2,FALSE()),"")</f>
        <v>1</v>
      </c>
      <c r="J35" s="129">
        <f>VLOOKUP(G35,AvailabilityData,2,FALSE())</f>
        <v>0</v>
      </c>
      <c r="K35" s="129">
        <f>I35*J35</f>
        <v>0</v>
      </c>
      <c r="L35" s="113">
        <v>1</v>
      </c>
    </row>
    <row r="36" spans="1:12" x14ac:dyDescent="0.3">
      <c r="A36" s="94"/>
      <c r="B36" s="71"/>
      <c r="C36" s="282" t="s">
        <v>752</v>
      </c>
      <c r="D36" s="166"/>
      <c r="E36" s="195"/>
      <c r="F36" s="151"/>
      <c r="G36" s="422"/>
      <c r="I36" s="129"/>
      <c r="J36" s="129"/>
      <c r="K36" s="129"/>
    </row>
    <row r="37" spans="1:12" ht="30" customHeight="1" x14ac:dyDescent="0.3">
      <c r="A37" s="352" t="str">
        <f>IF(L37=1,"S-Audit-"&amp;TEXT(COUNTIF($L$5:L37, "1"), "0"), "")</f>
        <v>S-Audit-28</v>
      </c>
      <c r="B37" s="56" t="s">
        <v>10</v>
      </c>
      <c r="C37" s="359" t="s">
        <v>753</v>
      </c>
      <c r="D37" s="306"/>
      <c r="E37" s="182"/>
      <c r="F37" s="137"/>
      <c r="G37" s="153" t="s">
        <v>67</v>
      </c>
      <c r="I37" s="129">
        <f t="shared" ref="I37:I44" si="9">IF(NOT(ISBLANK($B37)),VLOOKUP($B37,specdata,2,FALSE()),"")</f>
        <v>1</v>
      </c>
      <c r="J37" s="129">
        <f t="shared" ref="J37:J44" si="10">VLOOKUP(G37,AvailabilityData,2,FALSE())</f>
        <v>0</v>
      </c>
      <c r="K37" s="129">
        <f t="shared" ref="K37:K44" si="11">I37*J37</f>
        <v>0</v>
      </c>
      <c r="L37" s="113">
        <v>1</v>
      </c>
    </row>
    <row r="38" spans="1:12" ht="46.8" x14ac:dyDescent="0.3">
      <c r="A38" s="352" t="str">
        <f>IF(L38=1,"S-Audit-"&amp;TEXT(COUNTIF($L$5:L38, "1"), "0"), "")</f>
        <v>S-Audit-29</v>
      </c>
      <c r="B38" s="56" t="s">
        <v>10</v>
      </c>
      <c r="C38" s="354" t="s">
        <v>754</v>
      </c>
      <c r="D38" s="306"/>
      <c r="E38" s="182"/>
      <c r="F38" s="141"/>
      <c r="G38" s="155" t="s">
        <v>67</v>
      </c>
      <c r="I38" s="129">
        <f t="shared" si="9"/>
        <v>1</v>
      </c>
      <c r="J38" s="129">
        <f t="shared" si="10"/>
        <v>0</v>
      </c>
      <c r="K38" s="129">
        <f t="shared" si="11"/>
        <v>0</v>
      </c>
      <c r="L38" s="113">
        <v>1</v>
      </c>
    </row>
    <row r="39" spans="1:12" ht="30" customHeight="1" x14ac:dyDescent="0.3">
      <c r="A39" s="352" t="str">
        <f>IF(L39=1,"S-Audit-"&amp;TEXT(COUNTIF($L$5:L39, "1"), "0"), "")</f>
        <v>S-Audit-30</v>
      </c>
      <c r="B39" s="56" t="s">
        <v>10</v>
      </c>
      <c r="C39" s="354" t="s">
        <v>755</v>
      </c>
      <c r="D39" s="306"/>
      <c r="E39" s="182"/>
      <c r="F39" s="141"/>
      <c r="G39" s="155" t="s">
        <v>67</v>
      </c>
      <c r="I39" s="129">
        <f t="shared" si="9"/>
        <v>1</v>
      </c>
      <c r="J39" s="129">
        <f t="shared" si="10"/>
        <v>0</v>
      </c>
      <c r="K39" s="129">
        <f t="shared" si="11"/>
        <v>0</v>
      </c>
      <c r="L39" s="113">
        <v>1</v>
      </c>
    </row>
    <row r="40" spans="1:12" ht="30" customHeight="1" x14ac:dyDescent="0.3">
      <c r="A40" s="352" t="str">
        <f>IF(L40=1,"S-Audit-"&amp;TEXT(COUNTIF($L$5:L40, "1"), "0"), "")</f>
        <v>S-Audit-31</v>
      </c>
      <c r="B40" s="56" t="s">
        <v>10</v>
      </c>
      <c r="C40" s="354" t="s">
        <v>756</v>
      </c>
      <c r="D40" s="306"/>
      <c r="E40" s="182"/>
      <c r="F40" s="141"/>
      <c r="G40" s="155" t="s">
        <v>67</v>
      </c>
      <c r="I40" s="129">
        <f t="shared" si="9"/>
        <v>1</v>
      </c>
      <c r="J40" s="129">
        <f t="shared" si="10"/>
        <v>0</v>
      </c>
      <c r="K40" s="129">
        <f t="shared" si="11"/>
        <v>0</v>
      </c>
      <c r="L40" s="113">
        <v>1</v>
      </c>
    </row>
    <row r="41" spans="1:12" ht="30" customHeight="1" x14ac:dyDescent="0.3">
      <c r="A41" s="352" t="str">
        <f>IF(L41=1,"S-Audit-"&amp;TEXT(COUNTIF($L$5:L41, "1"), "0"), "")</f>
        <v>S-Audit-32</v>
      </c>
      <c r="B41" s="56" t="s">
        <v>10</v>
      </c>
      <c r="C41" s="354" t="s">
        <v>757</v>
      </c>
      <c r="D41" s="306"/>
      <c r="E41" s="182"/>
      <c r="F41" s="141"/>
      <c r="G41" s="155" t="s">
        <v>67</v>
      </c>
      <c r="I41" s="129">
        <f t="shared" si="9"/>
        <v>1</v>
      </c>
      <c r="J41" s="129">
        <f t="shared" si="10"/>
        <v>0</v>
      </c>
      <c r="K41" s="129">
        <f t="shared" si="11"/>
        <v>0</v>
      </c>
      <c r="L41" s="113">
        <v>1</v>
      </c>
    </row>
    <row r="42" spans="1:12" ht="30" customHeight="1" x14ac:dyDescent="0.3">
      <c r="A42" s="352" t="str">
        <f>IF(L42=1,"S-Audit-"&amp;TEXT(COUNTIF($L$5:L42, "1"), "0"), "")</f>
        <v>S-Audit-33</v>
      </c>
      <c r="B42" s="56" t="s">
        <v>10</v>
      </c>
      <c r="C42" s="65" t="s">
        <v>758</v>
      </c>
      <c r="D42" s="306"/>
      <c r="E42" s="182"/>
      <c r="F42" s="141"/>
      <c r="G42" s="155" t="s">
        <v>67</v>
      </c>
      <c r="I42" s="129">
        <f t="shared" si="9"/>
        <v>1</v>
      </c>
      <c r="J42" s="129">
        <f t="shared" si="10"/>
        <v>0</v>
      </c>
      <c r="K42" s="129">
        <f t="shared" si="11"/>
        <v>0</v>
      </c>
      <c r="L42" s="113">
        <v>1</v>
      </c>
    </row>
    <row r="43" spans="1:12" ht="30" customHeight="1" x14ac:dyDescent="0.3">
      <c r="A43" s="352" t="str">
        <f>IF(L43=1,"S-Audit-"&amp;TEXT(COUNTIF($L$5:L43, "1"), "0"), "")</f>
        <v>S-Audit-34</v>
      </c>
      <c r="B43" s="56" t="s">
        <v>10</v>
      </c>
      <c r="C43" s="361" t="s">
        <v>759</v>
      </c>
      <c r="D43" s="306"/>
      <c r="E43" s="182"/>
      <c r="F43" s="141"/>
      <c r="G43" s="155" t="s">
        <v>67</v>
      </c>
      <c r="I43" s="129">
        <f t="shared" si="9"/>
        <v>1</v>
      </c>
      <c r="J43" s="129">
        <f t="shared" si="10"/>
        <v>0</v>
      </c>
      <c r="K43" s="129">
        <f t="shared" si="11"/>
        <v>0</v>
      </c>
      <c r="L43" s="113">
        <v>1</v>
      </c>
    </row>
    <row r="44" spans="1:12" ht="30" customHeight="1" x14ac:dyDescent="0.3">
      <c r="A44" s="352" t="str">
        <f>IF(L44=1,"S-Audit-"&amp;TEXT(COUNTIF($L$5:L44, "1"), "0"), "")</f>
        <v>S-Audit-35</v>
      </c>
      <c r="B44" s="56" t="s">
        <v>10</v>
      </c>
      <c r="C44" s="362" t="s">
        <v>760</v>
      </c>
      <c r="D44" s="307"/>
      <c r="E44" s="184"/>
      <c r="F44" s="161"/>
      <c r="G44" s="275" t="s">
        <v>67</v>
      </c>
      <c r="I44" s="129">
        <f t="shared" si="9"/>
        <v>1</v>
      </c>
      <c r="J44" s="129">
        <f t="shared" si="10"/>
        <v>0</v>
      </c>
      <c r="K44" s="129">
        <f t="shared" si="11"/>
        <v>0</v>
      </c>
      <c r="L44" s="113">
        <v>1</v>
      </c>
    </row>
    <row r="45" spans="1:12" x14ac:dyDescent="0.3">
      <c r="A45" s="94"/>
      <c r="B45" s="71"/>
      <c r="C45" s="72" t="s">
        <v>761</v>
      </c>
      <c r="D45" s="166"/>
      <c r="E45" s="195"/>
      <c r="F45" s="151"/>
      <c r="G45" s="422"/>
      <c r="I45" s="129"/>
      <c r="J45" s="129"/>
      <c r="K45" s="129"/>
    </row>
    <row r="46" spans="1:12" ht="15.75" customHeight="1" x14ac:dyDescent="0.3">
      <c r="A46" s="290"/>
      <c r="B46" s="291"/>
      <c r="C46" s="483" t="s">
        <v>762</v>
      </c>
      <c r="D46" s="483"/>
      <c r="E46" s="483"/>
      <c r="F46" s="483"/>
      <c r="G46" s="483"/>
      <c r="I46" s="129"/>
      <c r="J46" s="129"/>
      <c r="K46" s="129"/>
    </row>
    <row r="47" spans="1:12" ht="35.25" customHeight="1" x14ac:dyDescent="0.3">
      <c r="A47" s="352" t="str">
        <f>IF(L47=1,"S-Audit-"&amp;TEXT(COUNTIF($L$5:L47, "1"), "0"), "")</f>
        <v>S-Audit-36</v>
      </c>
      <c r="B47" s="56" t="s">
        <v>10</v>
      </c>
      <c r="C47" s="363" t="s">
        <v>763</v>
      </c>
      <c r="E47" s="182"/>
      <c r="F47" s="137"/>
      <c r="G47" s="153" t="s">
        <v>67</v>
      </c>
      <c r="I47" s="129">
        <f>IF(NOT(ISBLANK($B47)),VLOOKUP($B47,specdata,2,FALSE()),"")</f>
        <v>1</v>
      </c>
      <c r="J47" s="129">
        <f>VLOOKUP(G47,AvailabilityData,2,FALSE())</f>
        <v>0</v>
      </c>
      <c r="K47" s="129">
        <f>I47*J47</f>
        <v>0</v>
      </c>
      <c r="L47" s="113">
        <v>1</v>
      </c>
    </row>
    <row r="48" spans="1:12" ht="30" customHeight="1" x14ac:dyDescent="0.3">
      <c r="A48" s="352" t="str">
        <f>IF(L48=1,"S-Audit-"&amp;TEXT(COUNTIF($L$5:L48, "1"), "0"), "")</f>
        <v>S-Audit-37</v>
      </c>
      <c r="B48" s="56" t="s">
        <v>10</v>
      </c>
      <c r="C48" s="364" t="s">
        <v>764</v>
      </c>
      <c r="D48" s="273"/>
      <c r="E48" s="184"/>
      <c r="F48" s="161"/>
      <c r="G48" s="275" t="s">
        <v>67</v>
      </c>
      <c r="I48" s="129">
        <f>IF(NOT(ISBLANK($B48)),VLOOKUP($B48,specdata,2,FALSE()),"")</f>
        <v>1</v>
      </c>
      <c r="J48" s="129">
        <f>VLOOKUP(G48,AvailabilityData,2,FALSE())</f>
        <v>0</v>
      </c>
      <c r="K48" s="129">
        <f>I48*J48</f>
        <v>0</v>
      </c>
      <c r="L48" s="113">
        <v>1</v>
      </c>
    </row>
    <row r="49" spans="1:12" ht="15.75" customHeight="1" x14ac:dyDescent="0.3">
      <c r="A49" s="94"/>
      <c r="B49" s="71"/>
      <c r="C49" s="484" t="s">
        <v>765</v>
      </c>
      <c r="D49" s="484"/>
      <c r="E49" s="484"/>
      <c r="F49" s="484"/>
      <c r="G49" s="484"/>
      <c r="I49" s="129"/>
      <c r="J49" s="129"/>
      <c r="K49" s="129"/>
    </row>
    <row r="50" spans="1:12" x14ac:dyDescent="0.3">
      <c r="A50" s="94"/>
      <c r="B50" s="71"/>
      <c r="C50" s="148" t="s">
        <v>766</v>
      </c>
      <c r="D50" s="166"/>
      <c r="E50" s="219"/>
      <c r="F50" s="151"/>
      <c r="G50" s="422"/>
      <c r="I50" s="129"/>
      <c r="J50" s="129"/>
      <c r="K50" s="129"/>
    </row>
    <row r="51" spans="1:12" x14ac:dyDescent="0.3">
      <c r="A51" s="352" t="str">
        <f>IF(L51=1,"S-Audit-"&amp;TEXT(COUNTIF($L$5:L51, "1"), "0"), "")</f>
        <v>S-Audit-38</v>
      </c>
      <c r="B51" s="56" t="s">
        <v>10</v>
      </c>
      <c r="C51" s="365" t="s">
        <v>767</v>
      </c>
      <c r="D51" s="307"/>
      <c r="E51" s="366"/>
      <c r="F51" s="160"/>
      <c r="G51" s="277" t="s">
        <v>67</v>
      </c>
      <c r="I51" s="129">
        <f>IF(NOT(ISBLANK($B51)),VLOOKUP($B51,specdata,2,FALSE()),"")</f>
        <v>1</v>
      </c>
      <c r="J51" s="129">
        <f>VLOOKUP(G51,AvailabilityData,2,FALSE())</f>
        <v>0</v>
      </c>
      <c r="K51" s="129">
        <f>I51*J51</f>
        <v>0</v>
      </c>
      <c r="L51" s="113">
        <v>1</v>
      </c>
    </row>
    <row r="52" spans="1:12" x14ac:dyDescent="0.3">
      <c r="A52" s="94"/>
      <c r="B52" s="71"/>
      <c r="C52" s="194" t="s">
        <v>768</v>
      </c>
      <c r="D52" s="166"/>
      <c r="E52" s="219"/>
      <c r="F52" s="151"/>
      <c r="G52" s="422"/>
      <c r="I52" s="129"/>
      <c r="J52" s="129"/>
      <c r="K52" s="129"/>
    </row>
    <row r="53" spans="1:12" ht="30" customHeight="1" x14ac:dyDescent="0.3">
      <c r="A53" s="352" t="str">
        <f>IF(L53=1,"S-Audit-"&amp;TEXT(COUNTIF($L$5:L53, "1"), "0"), "")</f>
        <v>S-Audit-39</v>
      </c>
      <c r="B53" s="56" t="s">
        <v>10</v>
      </c>
      <c r="C53" s="367" t="s">
        <v>769</v>
      </c>
      <c r="D53" s="306"/>
      <c r="E53" s="213"/>
      <c r="F53" s="137"/>
      <c r="G53" s="153" t="s">
        <v>67</v>
      </c>
      <c r="I53" s="129">
        <f>IF(NOT(ISBLANK($B53)),VLOOKUP($B53,specdata,2,FALSE()),"")</f>
        <v>1</v>
      </c>
      <c r="J53" s="129">
        <f>VLOOKUP(G53,AvailabilityData,2,FALSE())</f>
        <v>0</v>
      </c>
      <c r="K53" s="129">
        <f>I53*J53</f>
        <v>0</v>
      </c>
      <c r="L53" s="113">
        <v>1</v>
      </c>
    </row>
    <row r="54" spans="1:12" ht="30" customHeight="1" x14ac:dyDescent="0.3">
      <c r="A54" s="352" t="str">
        <f>IF(L54=1,"S-Audit-"&amp;TEXT(COUNTIF($L$5:L54, "1"), "0"), "")</f>
        <v>S-Audit-40</v>
      </c>
      <c r="B54" s="56" t="s">
        <v>10</v>
      </c>
      <c r="C54" s="368" t="s">
        <v>770</v>
      </c>
      <c r="D54" s="164"/>
      <c r="E54" s="221"/>
      <c r="F54" s="141"/>
      <c r="G54" s="155" t="s">
        <v>67</v>
      </c>
      <c r="I54" s="129">
        <f>IF(NOT(ISBLANK($B54)),VLOOKUP($B54,specdata,2,FALSE()),"")</f>
        <v>1</v>
      </c>
      <c r="J54" s="129">
        <f>VLOOKUP(G54,AvailabilityData,2,FALSE())</f>
        <v>0</v>
      </c>
      <c r="K54" s="129">
        <f>I54*J54</f>
        <v>0</v>
      </c>
      <c r="L54" s="113">
        <v>1</v>
      </c>
    </row>
    <row r="55" spans="1:12" ht="30" customHeight="1" x14ac:dyDescent="0.3">
      <c r="A55" s="352" t="str">
        <f>IF(L55=1,"S-Audit-"&amp;TEXT(COUNTIF($L$5:L55, "1"), "0"), "")</f>
        <v>S-Audit-41</v>
      </c>
      <c r="B55" s="56" t="s">
        <v>10</v>
      </c>
      <c r="C55" s="369" t="s">
        <v>771</v>
      </c>
      <c r="D55" s="273"/>
      <c r="E55" s="215"/>
      <c r="F55" s="161"/>
      <c r="G55" s="275" t="s">
        <v>67</v>
      </c>
      <c r="I55" s="129">
        <f>IF(NOT(ISBLANK($B55)),VLOOKUP($B55,specdata,2,FALSE()),"")</f>
        <v>1</v>
      </c>
      <c r="J55" s="129">
        <f>VLOOKUP(G55,AvailabilityData,2,FALSE())</f>
        <v>0</v>
      </c>
      <c r="K55" s="129">
        <f>I55*J55</f>
        <v>0</v>
      </c>
      <c r="L55" s="113">
        <v>1</v>
      </c>
    </row>
    <row r="56" spans="1:12" ht="30" customHeight="1" x14ac:dyDescent="0.3">
      <c r="A56" s="94"/>
      <c r="B56" s="71"/>
      <c r="C56" s="282" t="s">
        <v>772</v>
      </c>
      <c r="D56" s="166"/>
      <c r="E56" s="219"/>
      <c r="F56" s="151"/>
      <c r="G56" s="422"/>
      <c r="I56" s="129"/>
      <c r="J56" s="129"/>
      <c r="K56" s="129"/>
    </row>
    <row r="57" spans="1:12" ht="30" customHeight="1" x14ac:dyDescent="0.3">
      <c r="A57" s="352" t="str">
        <f>IF(L57=1,"S-Audit-"&amp;TEXT(COUNTIF($L$5:L57, "1"), "0"), "")</f>
        <v>S-Audit-42</v>
      </c>
      <c r="B57" s="56" t="s">
        <v>10</v>
      </c>
      <c r="C57" s="370" t="s">
        <v>743</v>
      </c>
      <c r="D57" s="306"/>
      <c r="E57" s="213"/>
      <c r="F57" s="137"/>
      <c r="G57" s="153" t="s">
        <v>67</v>
      </c>
      <c r="I57" s="129">
        <f t="shared" ref="I57:I63" si="12">IF(NOT(ISBLANK($B57)),VLOOKUP($B57,specdata,2,FALSE()),"")</f>
        <v>1</v>
      </c>
      <c r="J57" s="129">
        <f t="shared" ref="J57:J63" si="13">VLOOKUP(G57,AvailabilityData,2,FALSE())</f>
        <v>0</v>
      </c>
      <c r="K57" s="129">
        <f t="shared" ref="K57:K63" si="14">I57*J57</f>
        <v>0</v>
      </c>
      <c r="L57" s="113">
        <v>1</v>
      </c>
    </row>
    <row r="58" spans="1:12" ht="30" customHeight="1" x14ac:dyDescent="0.3">
      <c r="A58" s="352" t="str">
        <f>IF(L58=1,"S-Audit-"&amp;TEXT(COUNTIF($L$5:L58, "1"), "0"), "")</f>
        <v>S-Audit-43</v>
      </c>
      <c r="B58" s="56" t="s">
        <v>10</v>
      </c>
      <c r="C58" s="371" t="s">
        <v>773</v>
      </c>
      <c r="D58" s="164"/>
      <c r="E58" s="221"/>
      <c r="F58" s="141"/>
      <c r="G58" s="155" t="s">
        <v>67</v>
      </c>
      <c r="I58" s="129">
        <f t="shared" si="12"/>
        <v>1</v>
      </c>
      <c r="J58" s="129">
        <f t="shared" si="13"/>
        <v>0</v>
      </c>
      <c r="K58" s="129">
        <f t="shared" si="14"/>
        <v>0</v>
      </c>
      <c r="L58" s="113">
        <v>1</v>
      </c>
    </row>
    <row r="59" spans="1:12" ht="30" customHeight="1" x14ac:dyDescent="0.3">
      <c r="A59" s="352" t="str">
        <f>IF(L59=1,"S-Audit-"&amp;TEXT(COUNTIF($L$5:L59, "1"), "0"), "")</f>
        <v>S-Audit-44</v>
      </c>
      <c r="B59" s="56" t="s">
        <v>10</v>
      </c>
      <c r="C59" s="371" t="s">
        <v>774</v>
      </c>
      <c r="D59" s="164"/>
      <c r="E59" s="221"/>
      <c r="F59" s="141"/>
      <c r="G59" s="155" t="s">
        <v>67</v>
      </c>
      <c r="I59" s="129">
        <f t="shared" si="12"/>
        <v>1</v>
      </c>
      <c r="J59" s="129">
        <f t="shared" si="13"/>
        <v>0</v>
      </c>
      <c r="K59" s="129">
        <f t="shared" si="14"/>
        <v>0</v>
      </c>
      <c r="L59" s="113">
        <v>1</v>
      </c>
    </row>
    <row r="60" spans="1:12" ht="30" customHeight="1" x14ac:dyDescent="0.3">
      <c r="A60" s="352" t="str">
        <f>IF(L60=1,"S-Audit-"&amp;TEXT(COUNTIF($L$5:L60, "1"), "0"), "")</f>
        <v>S-Audit-45</v>
      </c>
      <c r="B60" s="56" t="s">
        <v>10</v>
      </c>
      <c r="C60" s="371" t="s">
        <v>745</v>
      </c>
      <c r="D60" s="164"/>
      <c r="E60" s="221"/>
      <c r="F60" s="141"/>
      <c r="G60" s="155" t="s">
        <v>67</v>
      </c>
      <c r="I60" s="129">
        <f t="shared" si="12"/>
        <v>1</v>
      </c>
      <c r="J60" s="129">
        <f t="shared" si="13"/>
        <v>0</v>
      </c>
      <c r="K60" s="129">
        <f t="shared" si="14"/>
        <v>0</v>
      </c>
      <c r="L60" s="113">
        <v>1</v>
      </c>
    </row>
    <row r="61" spans="1:12" ht="30" customHeight="1" x14ac:dyDescent="0.3">
      <c r="A61" s="352" t="str">
        <f>IF(L61=1,"S-Audit-"&amp;TEXT(COUNTIF($L$5:L61, "1"), "0"), "")</f>
        <v>S-Audit-46</v>
      </c>
      <c r="B61" s="56" t="s">
        <v>10</v>
      </c>
      <c r="C61" s="371" t="s">
        <v>775</v>
      </c>
      <c r="D61" s="164"/>
      <c r="E61" s="221"/>
      <c r="F61" s="141"/>
      <c r="G61" s="155" t="s">
        <v>67</v>
      </c>
      <c r="I61" s="129">
        <f t="shared" si="12"/>
        <v>1</v>
      </c>
      <c r="J61" s="129">
        <f t="shared" si="13"/>
        <v>0</v>
      </c>
      <c r="K61" s="129">
        <f t="shared" si="14"/>
        <v>0</v>
      </c>
      <c r="L61" s="113">
        <v>1</v>
      </c>
    </row>
    <row r="62" spans="1:12" ht="30" customHeight="1" x14ac:dyDescent="0.3">
      <c r="A62" s="352" t="str">
        <f>IF(L62=1,"S-Audit-"&amp;TEXT(COUNTIF($L$5:L62, "1"), "0"), "")</f>
        <v>S-Audit-47</v>
      </c>
      <c r="B62" s="56" t="s">
        <v>10</v>
      </c>
      <c r="C62" s="371" t="s">
        <v>776</v>
      </c>
      <c r="D62" s="164"/>
      <c r="E62" s="221"/>
      <c r="F62" s="141"/>
      <c r="G62" s="155" t="s">
        <v>67</v>
      </c>
      <c r="I62" s="129">
        <f t="shared" si="12"/>
        <v>1</v>
      </c>
      <c r="J62" s="129">
        <f t="shared" si="13"/>
        <v>0</v>
      </c>
      <c r="K62" s="129">
        <f t="shared" si="14"/>
        <v>0</v>
      </c>
      <c r="L62" s="113">
        <v>1</v>
      </c>
    </row>
    <row r="63" spans="1:12" ht="30" customHeight="1" x14ac:dyDescent="0.3">
      <c r="A63" s="352" t="str">
        <f>IF(L63=1,"S-Audit-"&amp;TEXT(COUNTIF($L$5:L63, "1"), "0"), "")</f>
        <v>S-Audit-48</v>
      </c>
      <c r="B63" s="56" t="s">
        <v>10</v>
      </c>
      <c r="C63" s="362" t="s">
        <v>777</v>
      </c>
      <c r="D63" s="273"/>
      <c r="E63" s="215"/>
      <c r="F63" s="161"/>
      <c r="G63" s="275" t="s">
        <v>67</v>
      </c>
      <c r="I63" s="129">
        <f t="shared" si="12"/>
        <v>1</v>
      </c>
      <c r="J63" s="129">
        <f t="shared" si="13"/>
        <v>0</v>
      </c>
      <c r="K63" s="129">
        <f t="shared" si="14"/>
        <v>0</v>
      </c>
      <c r="L63" s="113">
        <v>1</v>
      </c>
    </row>
    <row r="64" spans="1:12" x14ac:dyDescent="0.3">
      <c r="A64" s="94"/>
      <c r="B64" s="71"/>
      <c r="C64" s="72" t="s">
        <v>778</v>
      </c>
      <c r="D64" s="166"/>
      <c r="E64" s="219"/>
      <c r="F64" s="151"/>
      <c r="G64" s="422"/>
      <c r="I64" s="129"/>
      <c r="J64" s="129"/>
      <c r="K64" s="129"/>
    </row>
    <row r="65" spans="1:12" ht="30" customHeight="1" x14ac:dyDescent="0.3">
      <c r="A65" s="352" t="str">
        <f>IF(L65=1,"S-Audit-"&amp;TEXT(COUNTIF($L$5:L65, "1"), "0"), "")</f>
        <v>S-Audit-49</v>
      </c>
      <c r="B65" s="56" t="s">
        <v>10</v>
      </c>
      <c r="C65" s="372" t="s">
        <v>779</v>
      </c>
      <c r="D65" s="306"/>
      <c r="E65" s="213"/>
      <c r="F65" s="137"/>
      <c r="G65" s="153" t="s">
        <v>67</v>
      </c>
      <c r="I65" s="129">
        <f t="shared" ref="I65:I73" si="15">IF(NOT(ISBLANK($B65)),VLOOKUP($B65,specdata,2,FALSE()),"")</f>
        <v>1</v>
      </c>
      <c r="J65" s="129">
        <f t="shared" ref="J65:J73" si="16">VLOOKUP(G65,AvailabilityData,2,FALSE())</f>
        <v>0</v>
      </c>
      <c r="K65" s="129">
        <f t="shared" ref="K65:K73" si="17">I65*J65</f>
        <v>0</v>
      </c>
      <c r="L65" s="113">
        <v>1</v>
      </c>
    </row>
    <row r="66" spans="1:12" ht="30" customHeight="1" x14ac:dyDescent="0.3">
      <c r="A66" s="352" t="str">
        <f>IF(L66=1,"S-Audit-"&amp;TEXT(COUNTIF($L$5:L66, "1"), "0"), "")</f>
        <v>S-Audit-50</v>
      </c>
      <c r="B66" s="56" t="s">
        <v>10</v>
      </c>
      <c r="C66" s="361" t="s">
        <v>780</v>
      </c>
      <c r="D66" s="306"/>
      <c r="E66" s="213"/>
      <c r="F66" s="141"/>
      <c r="G66" s="155" t="s">
        <v>67</v>
      </c>
      <c r="I66" s="129">
        <f t="shared" si="15"/>
        <v>1</v>
      </c>
      <c r="J66" s="129">
        <f t="shared" si="16"/>
        <v>0</v>
      </c>
      <c r="K66" s="129">
        <f t="shared" si="17"/>
        <v>0</v>
      </c>
      <c r="L66" s="113">
        <v>1</v>
      </c>
    </row>
    <row r="67" spans="1:12" ht="30" customHeight="1" x14ac:dyDescent="0.3">
      <c r="A67" s="352" t="str">
        <f>IF(L67=1,"S-Audit-"&amp;TEXT(COUNTIF($L$5:L67, "1"), "0"), "")</f>
        <v>S-Audit-51</v>
      </c>
      <c r="B67" s="56" t="s">
        <v>10</v>
      </c>
      <c r="C67" s="361" t="s">
        <v>781</v>
      </c>
      <c r="D67" s="142"/>
      <c r="E67" s="182"/>
      <c r="F67" s="141"/>
      <c r="G67" s="155" t="s">
        <v>67</v>
      </c>
      <c r="I67" s="129">
        <f t="shared" si="15"/>
        <v>1</v>
      </c>
      <c r="J67" s="129">
        <f t="shared" si="16"/>
        <v>0</v>
      </c>
      <c r="K67" s="129">
        <f t="shared" si="17"/>
        <v>0</v>
      </c>
      <c r="L67" s="113">
        <v>1</v>
      </c>
    </row>
    <row r="68" spans="1:12" ht="45" customHeight="1" x14ac:dyDescent="0.3">
      <c r="A68" s="352" t="str">
        <f>IF(L68=1,"S-Audit-"&amp;TEXT(COUNTIF($L$5:L68, "1"), "0"), "")</f>
        <v>S-Audit-52</v>
      </c>
      <c r="B68" s="56" t="s">
        <v>10</v>
      </c>
      <c r="C68" s="361" t="s">
        <v>782</v>
      </c>
      <c r="D68" s="142"/>
      <c r="E68" s="182"/>
      <c r="F68" s="141"/>
      <c r="G68" s="155" t="s">
        <v>67</v>
      </c>
      <c r="I68" s="129">
        <f t="shared" si="15"/>
        <v>1</v>
      </c>
      <c r="J68" s="129">
        <f t="shared" si="16"/>
        <v>0</v>
      </c>
      <c r="K68" s="129">
        <f t="shared" si="17"/>
        <v>0</v>
      </c>
      <c r="L68" s="113">
        <v>1</v>
      </c>
    </row>
    <row r="69" spans="1:12" ht="30" customHeight="1" x14ac:dyDescent="0.3">
      <c r="A69" s="352" t="str">
        <f>IF(L69=1,"S-Audit-"&amp;TEXT(COUNTIF($L$5:L69, "1"), "0"), "")</f>
        <v>S-Audit-53</v>
      </c>
      <c r="B69" s="56" t="s">
        <v>10</v>
      </c>
      <c r="C69" s="361" t="s">
        <v>783</v>
      </c>
      <c r="D69" s="142"/>
      <c r="E69" s="182"/>
      <c r="F69" s="141"/>
      <c r="G69" s="155" t="s">
        <v>67</v>
      </c>
      <c r="I69" s="129">
        <f t="shared" si="15"/>
        <v>1</v>
      </c>
      <c r="J69" s="129">
        <f t="shared" si="16"/>
        <v>0</v>
      </c>
      <c r="K69" s="129">
        <f t="shared" si="17"/>
        <v>0</v>
      </c>
      <c r="L69" s="113">
        <v>1</v>
      </c>
    </row>
    <row r="70" spans="1:12" ht="30" customHeight="1" x14ac:dyDescent="0.3">
      <c r="A70" s="352" t="str">
        <f>IF(L70=1,"S-Audit-"&amp;TEXT(COUNTIF($L$5:L70, "1"), "0"), "")</f>
        <v>S-Audit-54</v>
      </c>
      <c r="B70" s="56" t="s">
        <v>10</v>
      </c>
      <c r="C70" s="361" t="s">
        <v>784</v>
      </c>
      <c r="D70" s="142"/>
      <c r="E70" s="182"/>
      <c r="F70" s="141"/>
      <c r="G70" s="155" t="s">
        <v>67</v>
      </c>
      <c r="I70" s="129">
        <f t="shared" si="15"/>
        <v>1</v>
      </c>
      <c r="J70" s="129">
        <f t="shared" si="16"/>
        <v>0</v>
      </c>
      <c r="K70" s="129">
        <f t="shared" si="17"/>
        <v>0</v>
      </c>
      <c r="L70" s="113">
        <v>1</v>
      </c>
    </row>
    <row r="71" spans="1:12" ht="30" customHeight="1" x14ac:dyDescent="0.3">
      <c r="A71" s="352" t="str">
        <f>IF(L71=1,"S-Audit-"&amp;TEXT(COUNTIF($L$5:L71, "1"), "0"), "")</f>
        <v>S-Audit-55</v>
      </c>
      <c r="B71" s="56" t="s">
        <v>10</v>
      </c>
      <c r="C71" s="361" t="s">
        <v>785</v>
      </c>
      <c r="D71" s="142"/>
      <c r="E71" s="182"/>
      <c r="F71" s="141"/>
      <c r="G71" s="155" t="s">
        <v>67</v>
      </c>
      <c r="I71" s="129">
        <f t="shared" si="15"/>
        <v>1</v>
      </c>
      <c r="J71" s="129">
        <f t="shared" si="16"/>
        <v>0</v>
      </c>
      <c r="K71" s="129">
        <f t="shared" si="17"/>
        <v>0</v>
      </c>
      <c r="L71" s="113">
        <v>1</v>
      </c>
    </row>
    <row r="72" spans="1:12" ht="31.2" x14ac:dyDescent="0.3">
      <c r="A72" s="352" t="str">
        <f>IF(L72=1,"S-Audit-"&amp;TEXT(COUNTIF($L$5:L72, "1"), "0"), "")</f>
        <v>S-Audit-56</v>
      </c>
      <c r="B72" s="56" t="s">
        <v>10</v>
      </c>
      <c r="C72" s="361" t="s">
        <v>786</v>
      </c>
      <c r="D72" s="142"/>
      <c r="E72" s="182"/>
      <c r="F72" s="141"/>
      <c r="G72" s="155" t="s">
        <v>67</v>
      </c>
      <c r="I72" s="129">
        <f t="shared" si="15"/>
        <v>1</v>
      </c>
      <c r="J72" s="129">
        <f t="shared" si="16"/>
        <v>0</v>
      </c>
      <c r="K72" s="129">
        <f t="shared" si="17"/>
        <v>0</v>
      </c>
      <c r="L72" s="113">
        <v>1</v>
      </c>
    </row>
    <row r="73" spans="1:12" ht="31.2" x14ac:dyDescent="0.3">
      <c r="A73" s="352" t="str">
        <f>IF(L73=1,"S-Audit-"&amp;TEXT(COUNTIF($L$5:L73, "1"), "0"), "")</f>
        <v>S-Audit-57</v>
      </c>
      <c r="B73" s="56" t="s">
        <v>10</v>
      </c>
      <c r="C73" s="361" t="s">
        <v>787</v>
      </c>
      <c r="D73" s="58"/>
      <c r="E73" s="185"/>
      <c r="F73" s="141"/>
      <c r="G73" s="155" t="s">
        <v>67</v>
      </c>
      <c r="I73" s="129">
        <f t="shared" si="15"/>
        <v>1</v>
      </c>
      <c r="J73" s="129">
        <f t="shared" si="16"/>
        <v>0</v>
      </c>
      <c r="K73" s="129">
        <f t="shared" si="17"/>
        <v>0</v>
      </c>
      <c r="L73" s="113">
        <v>1</v>
      </c>
    </row>
  </sheetData>
  <sheetProtection algorithmName="SHA-512" hashValue="DMFaeWBAhQsbb8csZbLrYh0X6L+6b7aWRvBU6bby9sdJvRsGE35Ofd0onjY3bGL6Wy78KZGPe+wJEu74CHXusw==" saltValue="AWeazo7iV5ifGYokvxaJFg==" spinCount="100000" sheet="1" objects="1" scenarios="1"/>
  <mergeCells count="3">
    <mergeCell ref="S5:U8"/>
    <mergeCell ref="C46:G46"/>
    <mergeCell ref="C49:G49"/>
  </mergeCells>
  <conditionalFormatting sqref="B1:B1048576">
    <cfRule type="cellIs" dxfId="9" priority="2" operator="equal">
      <formula>"Informational"</formula>
    </cfRule>
    <cfRule type="cellIs" dxfId="8" priority="3" operator="equal">
      <formula>"Not Needed"</formula>
    </cfRule>
    <cfRule type="cellIs" dxfId="7" priority="4" operator="equal">
      <formula>"Critical"</formula>
    </cfRule>
    <cfRule type="cellIs" dxfId="6" priority="5" operator="equal">
      <formula>"Extremely Advantageous"</formula>
    </cfRule>
  </conditionalFormatting>
  <conditionalFormatting sqref="C6:D8 D9">
    <cfRule type="cellIs" dxfId="5" priority="6" operator="equal">
      <formula>"Extremely Advantageous"</formula>
    </cfRule>
    <cfRule type="cellIs" dxfId="4" priority="7" operator="equal">
      <formula>"Highly Advantageous"</formula>
    </cfRule>
  </conditionalFormatting>
  <conditionalFormatting sqref="G5:G11 G13:G14 G16:G23 G25:G33 G35 G37:G44 G47:G48 G51 G53:G55 G57:G63 G65:G73">
    <cfRule type="cellIs" dxfId="3" priority="8"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73" xr:uid="{00000000-0002-0000-0E00-000000000000}">
      <formula1>SpecType</formula1>
      <formula2>0</formula2>
    </dataValidation>
    <dataValidation type="list" allowBlank="1" showInputMessage="1" showErrorMessage="1" sqref="G37:G44 G47:G48 G5:G11 G13:G14 G16:G23 G25:G33 G35 G51 G53:G55 G57:G63 G65:G73" xr:uid="{00000000-0002-0000-0E00-000001000000}">
      <formula1>Availability</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P237"/>
  <sheetViews>
    <sheetView topLeftCell="A10" zoomScaleNormal="100" workbookViewId="0">
      <selection activeCell="C57" sqref="C57"/>
    </sheetView>
  </sheetViews>
  <sheetFormatPr defaultColWidth="8" defaultRowHeight="13.2" x14ac:dyDescent="0.25"/>
  <cols>
    <col min="1" max="1" width="25.8984375" style="373" customWidth="1"/>
    <col min="2" max="2" width="82.59765625" style="373" customWidth="1"/>
    <col min="3" max="4" width="8" style="373"/>
    <col min="5" max="6" width="10.5" style="373" hidden="1" customWidth="1"/>
    <col min="7" max="7" width="8" style="373"/>
    <col min="8" max="16" width="10.5" style="373" hidden="1" customWidth="1"/>
    <col min="17" max="16384" width="8" style="373"/>
  </cols>
  <sheetData>
    <row r="1" spans="1:2" x14ac:dyDescent="0.25">
      <c r="A1" s="374" t="s">
        <v>788</v>
      </c>
      <c r="B1" s="375"/>
    </row>
    <row r="2" spans="1:2" x14ac:dyDescent="0.25">
      <c r="A2" s="376" t="s">
        <v>789</v>
      </c>
      <c r="B2" s="377" t="s">
        <v>790</v>
      </c>
    </row>
    <row r="3" spans="1:2" x14ac:dyDescent="0.25">
      <c r="A3" s="378" t="s">
        <v>791</v>
      </c>
      <c r="B3" s="378" t="s">
        <v>792</v>
      </c>
    </row>
    <row r="4" spans="1:2" x14ac:dyDescent="0.25">
      <c r="A4" s="378" t="s">
        <v>793</v>
      </c>
      <c r="B4" s="378" t="s">
        <v>794</v>
      </c>
    </row>
    <row r="5" spans="1:2" x14ac:dyDescent="0.25">
      <c r="A5" s="378" t="s">
        <v>795</v>
      </c>
      <c r="B5" s="378" t="s">
        <v>796</v>
      </c>
    </row>
    <row r="6" spans="1:2" x14ac:dyDescent="0.25">
      <c r="A6" s="378" t="s">
        <v>797</v>
      </c>
      <c r="B6" s="378" t="s">
        <v>798</v>
      </c>
    </row>
    <row r="7" spans="1:2" x14ac:dyDescent="0.25">
      <c r="A7" s="378" t="s">
        <v>799</v>
      </c>
      <c r="B7" s="378" t="s">
        <v>800</v>
      </c>
    </row>
    <row r="8" spans="1:2" x14ac:dyDescent="0.25">
      <c r="A8" s="378" t="s">
        <v>801</v>
      </c>
      <c r="B8" s="378" t="s">
        <v>802</v>
      </c>
    </row>
    <row r="9" spans="1:2" x14ac:dyDescent="0.25">
      <c r="A9" s="378" t="s">
        <v>803</v>
      </c>
      <c r="B9" s="378" t="s">
        <v>804</v>
      </c>
    </row>
    <row r="10" spans="1:2" x14ac:dyDescent="0.25">
      <c r="A10" s="379" t="s">
        <v>805</v>
      </c>
      <c r="B10" s="380" t="s">
        <v>806</v>
      </c>
    </row>
    <row r="11" spans="1:2" x14ac:dyDescent="0.25">
      <c r="A11" s="379" t="s">
        <v>807</v>
      </c>
      <c r="B11" s="380" t="s">
        <v>808</v>
      </c>
    </row>
    <row r="12" spans="1:2" x14ac:dyDescent="0.25">
      <c r="A12" s="378" t="s">
        <v>809</v>
      </c>
      <c r="B12" s="378" t="s">
        <v>810</v>
      </c>
    </row>
    <row r="13" spans="1:2" x14ac:dyDescent="0.25">
      <c r="A13" s="378" t="s">
        <v>811</v>
      </c>
      <c r="B13" s="378" t="s">
        <v>812</v>
      </c>
    </row>
    <row r="14" spans="1:2" x14ac:dyDescent="0.25">
      <c r="A14" s="378" t="s">
        <v>813</v>
      </c>
      <c r="B14" s="378" t="s">
        <v>814</v>
      </c>
    </row>
    <row r="15" spans="1:2" x14ac:dyDescent="0.25">
      <c r="A15" s="378" t="s">
        <v>815</v>
      </c>
      <c r="B15" s="378" t="s">
        <v>816</v>
      </c>
    </row>
    <row r="16" spans="1:2" x14ac:dyDescent="0.25">
      <c r="A16" s="378" t="s">
        <v>817</v>
      </c>
      <c r="B16" s="378" t="s">
        <v>818</v>
      </c>
    </row>
    <row r="17" spans="1:2" x14ac:dyDescent="0.25">
      <c r="A17" s="378" t="s">
        <v>819</v>
      </c>
      <c r="B17" s="378" t="s">
        <v>820</v>
      </c>
    </row>
    <row r="18" spans="1:2" x14ac:dyDescent="0.25">
      <c r="A18" s="378" t="s">
        <v>821</v>
      </c>
      <c r="B18" s="378" t="s">
        <v>822</v>
      </c>
    </row>
    <row r="19" spans="1:2" x14ac:dyDescent="0.25">
      <c r="A19" s="378" t="s">
        <v>823</v>
      </c>
      <c r="B19" s="378" t="s">
        <v>824</v>
      </c>
    </row>
    <row r="20" spans="1:2" x14ac:dyDescent="0.25">
      <c r="A20" s="378" t="s">
        <v>825</v>
      </c>
      <c r="B20" s="378" t="s">
        <v>826</v>
      </c>
    </row>
    <row r="21" spans="1:2" x14ac:dyDescent="0.25">
      <c r="A21" s="378" t="s">
        <v>827</v>
      </c>
      <c r="B21" s="378" t="s">
        <v>828</v>
      </c>
    </row>
    <row r="22" spans="1:2" x14ac:dyDescent="0.25">
      <c r="A22" s="378" t="s">
        <v>829</v>
      </c>
      <c r="B22" s="378" t="s">
        <v>830</v>
      </c>
    </row>
    <row r="23" spans="1:2" x14ac:dyDescent="0.25">
      <c r="A23" s="378" t="s">
        <v>831</v>
      </c>
      <c r="B23" s="378" t="s">
        <v>832</v>
      </c>
    </row>
    <row r="24" spans="1:2" x14ac:dyDescent="0.25">
      <c r="A24" s="378" t="s">
        <v>833</v>
      </c>
      <c r="B24" s="378" t="s">
        <v>834</v>
      </c>
    </row>
    <row r="25" spans="1:2" x14ac:dyDescent="0.25">
      <c r="A25" s="378" t="s">
        <v>835</v>
      </c>
      <c r="B25" s="378" t="s">
        <v>836</v>
      </c>
    </row>
    <row r="26" spans="1:2" x14ac:dyDescent="0.25">
      <c r="A26" s="378" t="s">
        <v>837</v>
      </c>
      <c r="B26" s="378" t="s">
        <v>838</v>
      </c>
    </row>
    <row r="27" spans="1:2" x14ac:dyDescent="0.25">
      <c r="A27" s="378" t="s">
        <v>839</v>
      </c>
      <c r="B27" s="378" t="s">
        <v>840</v>
      </c>
    </row>
    <row r="28" spans="1:2" x14ac:dyDescent="0.25">
      <c r="A28" s="378" t="s">
        <v>841</v>
      </c>
      <c r="B28" s="378" t="s">
        <v>842</v>
      </c>
    </row>
    <row r="29" spans="1:2" x14ac:dyDescent="0.25">
      <c r="A29" s="378" t="s">
        <v>843</v>
      </c>
      <c r="B29" s="378" t="s">
        <v>844</v>
      </c>
    </row>
    <row r="30" spans="1:2" x14ac:dyDescent="0.25">
      <c r="A30" s="378" t="s">
        <v>845</v>
      </c>
      <c r="B30" s="378" t="s">
        <v>846</v>
      </c>
    </row>
    <row r="31" spans="1:2" x14ac:dyDescent="0.25">
      <c r="A31" s="378" t="s">
        <v>847</v>
      </c>
      <c r="B31" s="378" t="s">
        <v>848</v>
      </c>
    </row>
    <row r="32" spans="1:2" x14ac:dyDescent="0.25">
      <c r="A32" s="378" t="s">
        <v>849</v>
      </c>
      <c r="B32" s="378" t="s">
        <v>850</v>
      </c>
    </row>
    <row r="33" spans="1:2" x14ac:dyDescent="0.25">
      <c r="A33" s="378" t="s">
        <v>851</v>
      </c>
      <c r="B33" s="378" t="s">
        <v>852</v>
      </c>
    </row>
    <row r="34" spans="1:2" x14ac:dyDescent="0.25">
      <c r="A34" s="378" t="s">
        <v>853</v>
      </c>
      <c r="B34" s="378" t="s">
        <v>854</v>
      </c>
    </row>
    <row r="35" spans="1:2" x14ac:dyDescent="0.25">
      <c r="A35" s="378" t="s">
        <v>855</v>
      </c>
      <c r="B35" s="378" t="s">
        <v>856</v>
      </c>
    </row>
    <row r="36" spans="1:2" x14ac:dyDescent="0.25">
      <c r="A36" s="378" t="s">
        <v>857</v>
      </c>
      <c r="B36" s="378" t="s">
        <v>858</v>
      </c>
    </row>
    <row r="37" spans="1:2" x14ac:dyDescent="0.25">
      <c r="A37" s="378" t="s">
        <v>859</v>
      </c>
      <c r="B37" s="378" t="s">
        <v>860</v>
      </c>
    </row>
    <row r="38" spans="1:2" x14ac:dyDescent="0.25">
      <c r="A38" s="378" t="s">
        <v>861</v>
      </c>
      <c r="B38" s="378" t="s">
        <v>862</v>
      </c>
    </row>
    <row r="39" spans="1:2" x14ac:dyDescent="0.25">
      <c r="A39" s="378" t="s">
        <v>863</v>
      </c>
      <c r="B39" s="378" t="s">
        <v>864</v>
      </c>
    </row>
    <row r="40" spans="1:2" x14ac:dyDescent="0.25">
      <c r="A40" s="378" t="s">
        <v>865</v>
      </c>
      <c r="B40" s="378" t="s">
        <v>866</v>
      </c>
    </row>
    <row r="41" spans="1:2" x14ac:dyDescent="0.25">
      <c r="A41" s="378" t="s">
        <v>867</v>
      </c>
      <c r="B41" s="378" t="s">
        <v>868</v>
      </c>
    </row>
    <row r="42" spans="1:2" x14ac:dyDescent="0.25">
      <c r="A42" s="378" t="s">
        <v>869</v>
      </c>
      <c r="B42" s="378" t="s">
        <v>870</v>
      </c>
    </row>
    <row r="43" spans="1:2" x14ac:dyDescent="0.25">
      <c r="A43" s="378" t="s">
        <v>871</v>
      </c>
      <c r="B43" s="378" t="s">
        <v>872</v>
      </c>
    </row>
    <row r="44" spans="1:2" x14ac:dyDescent="0.25">
      <c r="A44" s="378" t="s">
        <v>873</v>
      </c>
      <c r="B44" s="378" t="s">
        <v>874</v>
      </c>
    </row>
    <row r="45" spans="1:2" x14ac:dyDescent="0.25">
      <c r="A45" s="378" t="s">
        <v>875</v>
      </c>
      <c r="B45" s="378" t="s">
        <v>876</v>
      </c>
    </row>
    <row r="46" spans="1:2" x14ac:dyDescent="0.25">
      <c r="A46" s="378" t="s">
        <v>877</v>
      </c>
      <c r="B46" s="378" t="s">
        <v>878</v>
      </c>
    </row>
    <row r="47" spans="1:2" x14ac:dyDescent="0.25">
      <c r="A47" s="378" t="s">
        <v>879</v>
      </c>
      <c r="B47" s="378" t="s">
        <v>880</v>
      </c>
    </row>
    <row r="48" spans="1:2" x14ac:dyDescent="0.25">
      <c r="A48" s="378" t="s">
        <v>881</v>
      </c>
      <c r="B48" s="378" t="s">
        <v>882</v>
      </c>
    </row>
    <row r="49" spans="1:2" x14ac:dyDescent="0.25">
      <c r="A49" s="378" t="s">
        <v>883</v>
      </c>
      <c r="B49" s="378" t="s">
        <v>884</v>
      </c>
    </row>
    <row r="50" spans="1:2" x14ac:dyDescent="0.25">
      <c r="A50" s="378" t="s">
        <v>885</v>
      </c>
      <c r="B50" s="378" t="s">
        <v>886</v>
      </c>
    </row>
    <row r="51" spans="1:2" x14ac:dyDescent="0.25">
      <c r="A51" s="378" t="s">
        <v>887</v>
      </c>
      <c r="B51" s="378" t="s">
        <v>888</v>
      </c>
    </row>
    <row r="52" spans="1:2" x14ac:dyDescent="0.25">
      <c r="A52" s="378" t="s">
        <v>889</v>
      </c>
      <c r="B52" s="378" t="s">
        <v>890</v>
      </c>
    </row>
    <row r="53" spans="1:2" x14ac:dyDescent="0.25">
      <c r="A53" s="378" t="s">
        <v>891</v>
      </c>
      <c r="B53" s="378" t="s">
        <v>892</v>
      </c>
    </row>
    <row r="54" spans="1:2" x14ac:dyDescent="0.25">
      <c r="A54" s="378" t="s">
        <v>893</v>
      </c>
      <c r="B54" s="378" t="s">
        <v>894</v>
      </c>
    </row>
    <row r="55" spans="1:2" x14ac:dyDescent="0.25">
      <c r="A55" s="378" t="s">
        <v>895</v>
      </c>
      <c r="B55" s="378" t="s">
        <v>896</v>
      </c>
    </row>
    <row r="56" spans="1:2" x14ac:dyDescent="0.25">
      <c r="A56" s="378" t="s">
        <v>897</v>
      </c>
      <c r="B56" s="378" t="s">
        <v>898</v>
      </c>
    </row>
    <row r="57" spans="1:2" x14ac:dyDescent="0.25">
      <c r="A57" s="378" t="s">
        <v>899</v>
      </c>
      <c r="B57" s="378" t="s">
        <v>900</v>
      </c>
    </row>
    <row r="58" spans="1:2" x14ac:dyDescent="0.25">
      <c r="A58" s="378" t="s">
        <v>901</v>
      </c>
      <c r="B58" s="378" t="s">
        <v>902</v>
      </c>
    </row>
    <row r="59" spans="1:2" x14ac:dyDescent="0.25">
      <c r="A59" s="378" t="s">
        <v>903</v>
      </c>
      <c r="B59" s="378" t="s">
        <v>904</v>
      </c>
    </row>
    <row r="60" spans="1:2" x14ac:dyDescent="0.25">
      <c r="A60" s="378" t="s">
        <v>905</v>
      </c>
      <c r="B60" s="378" t="s">
        <v>906</v>
      </c>
    </row>
    <row r="61" spans="1:2" x14ac:dyDescent="0.25">
      <c r="A61" s="378" t="s">
        <v>907</v>
      </c>
      <c r="B61" s="378" t="s">
        <v>908</v>
      </c>
    </row>
    <row r="62" spans="1:2" x14ac:dyDescent="0.25">
      <c r="A62" s="378" t="s">
        <v>909</v>
      </c>
      <c r="B62" s="378" t="s">
        <v>910</v>
      </c>
    </row>
    <row r="63" spans="1:2" x14ac:dyDescent="0.25">
      <c r="A63" s="378" t="s">
        <v>911</v>
      </c>
      <c r="B63" s="378" t="s">
        <v>912</v>
      </c>
    </row>
    <row r="64" spans="1:2" x14ac:dyDescent="0.25">
      <c r="A64" s="378" t="s">
        <v>913</v>
      </c>
      <c r="B64" s="378" t="s">
        <v>914</v>
      </c>
    </row>
    <row r="65" spans="1:2" x14ac:dyDescent="0.25">
      <c r="A65" s="378" t="s">
        <v>915</v>
      </c>
      <c r="B65" s="378" t="s">
        <v>916</v>
      </c>
    </row>
    <row r="66" spans="1:2" x14ac:dyDescent="0.25">
      <c r="A66" s="378" t="s">
        <v>917</v>
      </c>
      <c r="B66" s="378" t="s">
        <v>918</v>
      </c>
    </row>
    <row r="67" spans="1:2" x14ac:dyDescent="0.25">
      <c r="A67" s="378" t="s">
        <v>919</v>
      </c>
      <c r="B67" s="378" t="s">
        <v>920</v>
      </c>
    </row>
    <row r="68" spans="1:2" x14ac:dyDescent="0.25">
      <c r="A68" s="378" t="s">
        <v>921</v>
      </c>
      <c r="B68" s="378" t="s">
        <v>922</v>
      </c>
    </row>
    <row r="69" spans="1:2" x14ac:dyDescent="0.25">
      <c r="A69" s="378" t="s">
        <v>923</v>
      </c>
      <c r="B69" s="378" t="s">
        <v>924</v>
      </c>
    </row>
    <row r="70" spans="1:2" x14ac:dyDescent="0.25">
      <c r="A70" s="378" t="s">
        <v>925</v>
      </c>
      <c r="B70" s="378" t="s">
        <v>926</v>
      </c>
    </row>
    <row r="71" spans="1:2" x14ac:dyDescent="0.25">
      <c r="A71" s="378" t="s">
        <v>927</v>
      </c>
      <c r="B71" s="378" t="s">
        <v>928</v>
      </c>
    </row>
    <row r="72" spans="1:2" x14ac:dyDescent="0.25">
      <c r="A72" s="378" t="s">
        <v>929</v>
      </c>
      <c r="B72" s="378" t="s">
        <v>930</v>
      </c>
    </row>
    <row r="73" spans="1:2" x14ac:dyDescent="0.25">
      <c r="A73" s="378" t="s">
        <v>931</v>
      </c>
      <c r="B73" s="378" t="s">
        <v>932</v>
      </c>
    </row>
    <row r="74" spans="1:2" x14ac:dyDescent="0.25">
      <c r="A74" s="378" t="s">
        <v>933</v>
      </c>
      <c r="B74" s="378" t="s">
        <v>934</v>
      </c>
    </row>
    <row r="75" spans="1:2" x14ac:dyDescent="0.25">
      <c r="A75" s="378" t="s">
        <v>935</v>
      </c>
      <c r="B75" s="378" t="s">
        <v>936</v>
      </c>
    </row>
    <row r="76" spans="1:2" x14ac:dyDescent="0.25">
      <c r="A76" s="378" t="s">
        <v>937</v>
      </c>
      <c r="B76" s="378" t="s">
        <v>938</v>
      </c>
    </row>
    <row r="77" spans="1:2" x14ac:dyDescent="0.25">
      <c r="A77" s="378" t="s">
        <v>939</v>
      </c>
      <c r="B77" s="381" t="s">
        <v>940</v>
      </c>
    </row>
    <row r="78" spans="1:2" x14ac:dyDescent="0.25">
      <c r="A78" s="378" t="s">
        <v>941</v>
      </c>
      <c r="B78" s="378" t="s">
        <v>942</v>
      </c>
    </row>
    <row r="79" spans="1:2" x14ac:dyDescent="0.25">
      <c r="A79" s="378" t="s">
        <v>943</v>
      </c>
      <c r="B79" s="378" t="s">
        <v>944</v>
      </c>
    </row>
    <row r="80" spans="1:2" x14ac:dyDescent="0.25">
      <c r="A80" s="378" t="s">
        <v>945</v>
      </c>
      <c r="B80" s="378" t="s">
        <v>946</v>
      </c>
    </row>
    <row r="81" spans="1:2" x14ac:dyDescent="0.25">
      <c r="A81" s="378" t="s">
        <v>947</v>
      </c>
      <c r="B81" s="378" t="s">
        <v>948</v>
      </c>
    </row>
    <row r="82" spans="1:2" x14ac:dyDescent="0.25">
      <c r="A82" s="378" t="s">
        <v>949</v>
      </c>
      <c r="B82" s="378" t="s">
        <v>950</v>
      </c>
    </row>
    <row r="83" spans="1:2" x14ac:dyDescent="0.25">
      <c r="A83" s="378" t="s">
        <v>951</v>
      </c>
      <c r="B83" s="378" t="s">
        <v>952</v>
      </c>
    </row>
    <row r="84" spans="1:2" x14ac:dyDescent="0.25">
      <c r="A84" s="378" t="s">
        <v>953</v>
      </c>
      <c r="B84" s="378" t="s">
        <v>954</v>
      </c>
    </row>
    <row r="85" spans="1:2" x14ac:dyDescent="0.25">
      <c r="A85" s="378" t="s">
        <v>955</v>
      </c>
      <c r="B85" s="378" t="s">
        <v>956</v>
      </c>
    </row>
    <row r="86" spans="1:2" x14ac:dyDescent="0.25">
      <c r="A86" s="378" t="s">
        <v>957</v>
      </c>
      <c r="B86" s="378" t="s">
        <v>958</v>
      </c>
    </row>
    <row r="87" spans="1:2" x14ac:dyDescent="0.25">
      <c r="A87" s="379" t="s">
        <v>959</v>
      </c>
      <c r="B87" s="380" t="s">
        <v>960</v>
      </c>
    </row>
    <row r="88" spans="1:2" x14ac:dyDescent="0.25">
      <c r="A88" s="379" t="s">
        <v>961</v>
      </c>
      <c r="B88" s="380" t="s">
        <v>962</v>
      </c>
    </row>
    <row r="89" spans="1:2" x14ac:dyDescent="0.25">
      <c r="A89" s="379" t="s">
        <v>963</v>
      </c>
      <c r="B89" s="380" t="s">
        <v>964</v>
      </c>
    </row>
    <row r="90" spans="1:2" x14ac:dyDescent="0.25">
      <c r="A90" s="378" t="s">
        <v>965</v>
      </c>
      <c r="B90" s="378" t="s">
        <v>966</v>
      </c>
    </row>
    <row r="91" spans="1:2" x14ac:dyDescent="0.25">
      <c r="A91" s="378" t="s">
        <v>967</v>
      </c>
      <c r="B91" s="378" t="s">
        <v>968</v>
      </c>
    </row>
    <row r="92" spans="1:2" x14ac:dyDescent="0.25">
      <c r="A92" s="378" t="s">
        <v>969</v>
      </c>
      <c r="B92" s="378" t="s">
        <v>970</v>
      </c>
    </row>
    <row r="93" spans="1:2" x14ac:dyDescent="0.25">
      <c r="A93" s="378" t="s">
        <v>971</v>
      </c>
      <c r="B93" s="378" t="s">
        <v>972</v>
      </c>
    </row>
    <row r="94" spans="1:2" x14ac:dyDescent="0.25">
      <c r="A94" s="378" t="s">
        <v>973</v>
      </c>
      <c r="B94" s="378" t="s">
        <v>974</v>
      </c>
    </row>
    <row r="95" spans="1:2" x14ac:dyDescent="0.25">
      <c r="A95" s="378" t="s">
        <v>975</v>
      </c>
      <c r="B95" s="378" t="s">
        <v>976</v>
      </c>
    </row>
    <row r="96" spans="1:2" x14ac:dyDescent="0.25">
      <c r="A96" s="378" t="s">
        <v>977</v>
      </c>
      <c r="B96" s="378" t="s">
        <v>978</v>
      </c>
    </row>
    <row r="97" spans="1:3" x14ac:dyDescent="0.25">
      <c r="A97" s="378" t="s">
        <v>979</v>
      </c>
      <c r="B97" s="378" t="s">
        <v>980</v>
      </c>
    </row>
    <row r="98" spans="1:3" x14ac:dyDescent="0.25">
      <c r="A98" s="378" t="s">
        <v>981</v>
      </c>
      <c r="B98" s="378" t="s">
        <v>982</v>
      </c>
    </row>
    <row r="99" spans="1:3" x14ac:dyDescent="0.25">
      <c r="A99" s="378" t="s">
        <v>983</v>
      </c>
      <c r="B99" s="378" t="s">
        <v>984</v>
      </c>
    </row>
    <row r="100" spans="1:3" x14ac:dyDescent="0.25">
      <c r="A100" s="374" t="s">
        <v>985</v>
      </c>
      <c r="B100" s="382"/>
    </row>
    <row r="101" spans="1:3" x14ac:dyDescent="0.25">
      <c r="A101" s="376" t="s">
        <v>789</v>
      </c>
      <c r="B101" s="377" t="s">
        <v>790</v>
      </c>
    </row>
    <row r="102" spans="1:3" x14ac:dyDescent="0.25">
      <c r="A102" s="379" t="s">
        <v>986</v>
      </c>
      <c r="B102" s="380" t="s">
        <v>987</v>
      </c>
    </row>
    <row r="103" spans="1:3" x14ac:dyDescent="0.25">
      <c r="A103" s="379" t="s">
        <v>988</v>
      </c>
      <c r="B103" s="380" t="s">
        <v>989</v>
      </c>
    </row>
    <row r="104" spans="1:3" x14ac:dyDescent="0.25">
      <c r="A104" s="379" t="s">
        <v>990</v>
      </c>
      <c r="B104" s="380" t="s">
        <v>991</v>
      </c>
    </row>
    <row r="105" spans="1:3" ht="26.4" x14ac:dyDescent="0.25">
      <c r="A105" s="379" t="s">
        <v>992</v>
      </c>
      <c r="B105" s="380" t="s">
        <v>993</v>
      </c>
    </row>
    <row r="106" spans="1:3" ht="26.4" x14ac:dyDescent="0.25">
      <c r="A106" s="379" t="s">
        <v>994</v>
      </c>
      <c r="B106" s="380" t="s">
        <v>995</v>
      </c>
    </row>
    <row r="107" spans="1:3" ht="26.4" x14ac:dyDescent="0.25">
      <c r="A107" s="380" t="s">
        <v>996</v>
      </c>
      <c r="B107" s="383" t="s">
        <v>997</v>
      </c>
    </row>
    <row r="108" spans="1:3" ht="79.2" x14ac:dyDescent="0.25">
      <c r="A108" s="379" t="s">
        <v>998</v>
      </c>
      <c r="B108" s="383" t="s">
        <v>999</v>
      </c>
    </row>
    <row r="109" spans="1:3" x14ac:dyDescent="0.25">
      <c r="A109" s="379" t="s">
        <v>1000</v>
      </c>
      <c r="B109" s="380" t="s">
        <v>1001</v>
      </c>
    </row>
    <row r="110" spans="1:3" ht="26.4" x14ac:dyDescent="0.25">
      <c r="A110" s="379" t="s">
        <v>1002</v>
      </c>
      <c r="B110" s="380" t="s">
        <v>1003</v>
      </c>
    </row>
    <row r="111" spans="1:3" ht="28.5" customHeight="1" x14ac:dyDescent="0.25">
      <c r="A111" s="379" t="s">
        <v>1004</v>
      </c>
      <c r="B111" s="380" t="s">
        <v>1005</v>
      </c>
    </row>
    <row r="112" spans="1:3" ht="26.4" x14ac:dyDescent="0.25">
      <c r="A112" s="379" t="s">
        <v>1006</v>
      </c>
      <c r="B112" s="380" t="s">
        <v>1007</v>
      </c>
      <c r="C112" s="384"/>
    </row>
    <row r="113" spans="1:3" x14ac:dyDescent="0.25">
      <c r="A113" s="379" t="s">
        <v>1008</v>
      </c>
      <c r="B113" s="385" t="s">
        <v>1009</v>
      </c>
      <c r="C113" s="384"/>
    </row>
    <row r="114" spans="1:3" ht="26.4" x14ac:dyDescent="0.25">
      <c r="A114" s="379" t="s">
        <v>1010</v>
      </c>
      <c r="B114" s="386" t="s">
        <v>1011</v>
      </c>
    </row>
    <row r="115" spans="1:3" ht="39.6" x14ac:dyDescent="0.25">
      <c r="A115" s="379" t="s">
        <v>1012</v>
      </c>
      <c r="B115" s="380" t="s">
        <v>1013</v>
      </c>
    </row>
    <row r="116" spans="1:3" x14ac:dyDescent="0.25">
      <c r="A116" s="379" t="s">
        <v>1014</v>
      </c>
      <c r="B116" s="380" t="s">
        <v>1015</v>
      </c>
    </row>
    <row r="117" spans="1:3" x14ac:dyDescent="0.25">
      <c r="A117" s="379" t="s">
        <v>805</v>
      </c>
      <c r="B117" s="380" t="s">
        <v>1016</v>
      </c>
    </row>
    <row r="118" spans="1:3" ht="26.4" x14ac:dyDescent="0.25">
      <c r="A118" s="379" t="s">
        <v>807</v>
      </c>
      <c r="B118" s="380" t="s">
        <v>1017</v>
      </c>
    </row>
    <row r="119" spans="1:3" x14ac:dyDescent="0.25">
      <c r="A119" s="379" t="s">
        <v>1018</v>
      </c>
      <c r="B119" s="380" t="s">
        <v>1019</v>
      </c>
    </row>
    <row r="120" spans="1:3" ht="60" customHeight="1" x14ac:dyDescent="0.25">
      <c r="A120" s="380" t="s">
        <v>1020</v>
      </c>
      <c r="B120" s="380" t="s">
        <v>1021</v>
      </c>
    </row>
    <row r="121" spans="1:3" x14ac:dyDescent="0.25">
      <c r="A121" s="379" t="s">
        <v>1022</v>
      </c>
      <c r="B121" s="380" t="s">
        <v>1023</v>
      </c>
    </row>
    <row r="122" spans="1:3" ht="26.4" x14ac:dyDescent="0.25">
      <c r="A122" s="379" t="s">
        <v>1024</v>
      </c>
      <c r="B122" s="380" t="s">
        <v>1025</v>
      </c>
    </row>
    <row r="123" spans="1:3" ht="39.6" x14ac:dyDescent="0.25">
      <c r="A123" s="379" t="s">
        <v>1026</v>
      </c>
      <c r="B123" s="380" t="s">
        <v>1027</v>
      </c>
    </row>
    <row r="124" spans="1:3" ht="26.4" x14ac:dyDescent="0.25">
      <c r="A124" s="379" t="s">
        <v>1028</v>
      </c>
      <c r="B124" s="380" t="s">
        <v>1029</v>
      </c>
    </row>
    <row r="125" spans="1:3" x14ac:dyDescent="0.25">
      <c r="A125" s="379" t="s">
        <v>1030</v>
      </c>
      <c r="B125" s="380" t="s">
        <v>1031</v>
      </c>
    </row>
    <row r="126" spans="1:3" ht="26.4" x14ac:dyDescent="0.25">
      <c r="A126" s="379" t="s">
        <v>1032</v>
      </c>
      <c r="B126" s="387" t="s">
        <v>1033</v>
      </c>
    </row>
    <row r="127" spans="1:3" ht="26.4" x14ac:dyDescent="0.25">
      <c r="A127" s="379" t="s">
        <v>1034</v>
      </c>
      <c r="B127" s="380" t="s">
        <v>1035</v>
      </c>
    </row>
    <row r="128" spans="1:3" ht="39.6" x14ac:dyDescent="0.25">
      <c r="A128" s="379" t="s">
        <v>1036</v>
      </c>
      <c r="B128" s="380" t="s">
        <v>1037</v>
      </c>
    </row>
    <row r="129" spans="1:4" x14ac:dyDescent="0.25">
      <c r="A129" s="379" t="s">
        <v>825</v>
      </c>
      <c r="B129" s="380" t="s">
        <v>826</v>
      </c>
    </row>
    <row r="130" spans="1:4" ht="26.4" x14ac:dyDescent="0.25">
      <c r="A130" s="379" t="s">
        <v>1038</v>
      </c>
      <c r="B130" s="380" t="s">
        <v>1039</v>
      </c>
    </row>
    <row r="131" spans="1:4" ht="26.4" x14ac:dyDescent="0.25">
      <c r="A131" s="380" t="s">
        <v>1040</v>
      </c>
      <c r="B131" s="380" t="s">
        <v>1041</v>
      </c>
    </row>
    <row r="132" spans="1:4" ht="26.4" x14ac:dyDescent="0.25">
      <c r="A132" s="380" t="s">
        <v>1042</v>
      </c>
      <c r="B132" s="380" t="s">
        <v>1043</v>
      </c>
    </row>
    <row r="133" spans="1:4" ht="112.5" customHeight="1" x14ac:dyDescent="0.25">
      <c r="A133" s="379" t="s">
        <v>1044</v>
      </c>
      <c r="B133" s="380" t="s">
        <v>1045</v>
      </c>
    </row>
    <row r="134" spans="1:4" ht="57.75" customHeight="1" x14ac:dyDescent="0.25">
      <c r="A134" s="380" t="s">
        <v>1046</v>
      </c>
      <c r="B134" s="380" t="s">
        <v>1047</v>
      </c>
    </row>
    <row r="135" spans="1:4" ht="42" customHeight="1" x14ac:dyDescent="0.25">
      <c r="A135" s="379" t="s">
        <v>1048</v>
      </c>
      <c r="B135" s="380" t="s">
        <v>1049</v>
      </c>
    </row>
    <row r="136" spans="1:4" ht="47.25" customHeight="1" x14ac:dyDescent="0.25">
      <c r="A136" s="379" t="s">
        <v>1050</v>
      </c>
      <c r="B136" s="380" t="s">
        <v>1051</v>
      </c>
    </row>
    <row r="137" spans="1:4" ht="48.75" customHeight="1" x14ac:dyDescent="0.25">
      <c r="A137" s="380" t="s">
        <v>1052</v>
      </c>
      <c r="B137" s="380" t="s">
        <v>1053</v>
      </c>
    </row>
    <row r="138" spans="1:4" ht="30" customHeight="1" x14ac:dyDescent="0.25">
      <c r="A138" s="379" t="s">
        <v>1054</v>
      </c>
      <c r="B138" s="380" t="s">
        <v>1055</v>
      </c>
    </row>
    <row r="139" spans="1:4" ht="30" customHeight="1" x14ac:dyDescent="0.25">
      <c r="A139" s="379" t="s">
        <v>1056</v>
      </c>
      <c r="B139" s="380" t="s">
        <v>1057</v>
      </c>
    </row>
    <row r="140" spans="1:4" ht="30" customHeight="1" x14ac:dyDescent="0.25">
      <c r="A140" s="379" t="s">
        <v>847</v>
      </c>
      <c r="B140" s="380" t="s">
        <v>1058</v>
      </c>
    </row>
    <row r="141" spans="1:4" ht="30" customHeight="1" x14ac:dyDescent="0.25">
      <c r="A141" s="379" t="s">
        <v>1059</v>
      </c>
      <c r="B141" s="380" t="s">
        <v>1060</v>
      </c>
    </row>
    <row r="142" spans="1:4" ht="30" customHeight="1" x14ac:dyDescent="0.25">
      <c r="A142" s="379" t="s">
        <v>1061</v>
      </c>
      <c r="B142" s="380" t="s">
        <v>1062</v>
      </c>
    </row>
    <row r="143" spans="1:4" ht="26.4" x14ac:dyDescent="0.25">
      <c r="A143" s="379" t="s">
        <v>1063</v>
      </c>
      <c r="B143" s="380" t="s">
        <v>1064</v>
      </c>
    </row>
    <row r="144" spans="1:4" ht="39.6" x14ac:dyDescent="0.25">
      <c r="A144" s="379" t="s">
        <v>1065</v>
      </c>
      <c r="B144" s="380" t="s">
        <v>1066</v>
      </c>
      <c r="D144" s="388"/>
    </row>
    <row r="145" spans="1:4" ht="39.6" x14ac:dyDescent="0.25">
      <c r="A145" s="379" t="s">
        <v>1067</v>
      </c>
      <c r="B145" s="389" t="s">
        <v>1068</v>
      </c>
      <c r="D145" s="388"/>
    </row>
    <row r="146" spans="1:4" ht="66" x14ac:dyDescent="0.25">
      <c r="A146" s="379" t="s">
        <v>1069</v>
      </c>
      <c r="B146" s="380" t="s">
        <v>1070</v>
      </c>
    </row>
    <row r="147" spans="1:4" ht="26.4" x14ac:dyDescent="0.25">
      <c r="A147" s="379" t="s">
        <v>1071</v>
      </c>
      <c r="B147" s="390" t="s">
        <v>1072</v>
      </c>
    </row>
    <row r="148" spans="1:4" x14ac:dyDescent="0.25">
      <c r="A148" s="379" t="s">
        <v>1073</v>
      </c>
      <c r="B148" s="390" t="s">
        <v>1074</v>
      </c>
    </row>
    <row r="149" spans="1:4" x14ac:dyDescent="0.25">
      <c r="A149" s="379" t="s">
        <v>1075</v>
      </c>
      <c r="B149" s="380" t="s">
        <v>1076</v>
      </c>
    </row>
    <row r="150" spans="1:4" x14ac:dyDescent="0.25">
      <c r="A150" s="380" t="s">
        <v>1077</v>
      </c>
      <c r="B150" s="380" t="s">
        <v>1078</v>
      </c>
    </row>
    <row r="151" spans="1:4" ht="39.6" x14ac:dyDescent="0.25">
      <c r="A151" s="380" t="s">
        <v>1079</v>
      </c>
      <c r="B151" s="380" t="s">
        <v>1080</v>
      </c>
    </row>
    <row r="152" spans="1:4" ht="26.4" x14ac:dyDescent="0.25">
      <c r="A152" s="380" t="s">
        <v>1081</v>
      </c>
      <c r="B152" s="380" t="s">
        <v>1082</v>
      </c>
    </row>
    <row r="153" spans="1:4" ht="79.2" x14ac:dyDescent="0.25">
      <c r="A153" s="380" t="s">
        <v>1083</v>
      </c>
      <c r="B153" s="380" t="s">
        <v>1084</v>
      </c>
    </row>
    <row r="154" spans="1:4" x14ac:dyDescent="0.25">
      <c r="A154" s="379" t="s">
        <v>1085</v>
      </c>
      <c r="B154" s="380" t="s">
        <v>1086</v>
      </c>
    </row>
    <row r="155" spans="1:4" x14ac:dyDescent="0.25">
      <c r="A155" s="379" t="s">
        <v>1087</v>
      </c>
      <c r="B155" s="380" t="s">
        <v>1088</v>
      </c>
    </row>
    <row r="156" spans="1:4" x14ac:dyDescent="0.25">
      <c r="A156" s="379" t="s">
        <v>1089</v>
      </c>
      <c r="B156" s="380" t="s">
        <v>1090</v>
      </c>
    </row>
    <row r="157" spans="1:4" ht="26.4" x14ac:dyDescent="0.25">
      <c r="A157" s="379" t="s">
        <v>1091</v>
      </c>
      <c r="B157" s="380" t="s">
        <v>1092</v>
      </c>
    </row>
    <row r="158" spans="1:4" x14ac:dyDescent="0.25">
      <c r="A158" s="379" t="s">
        <v>1093</v>
      </c>
      <c r="B158" s="380" t="s">
        <v>1094</v>
      </c>
    </row>
    <row r="159" spans="1:4" ht="26.4" x14ac:dyDescent="0.25">
      <c r="A159" s="379" t="s">
        <v>1095</v>
      </c>
      <c r="B159" s="380" t="s">
        <v>1096</v>
      </c>
    </row>
    <row r="160" spans="1:4" ht="52.8" x14ac:dyDescent="0.25">
      <c r="A160" s="380" t="s">
        <v>1097</v>
      </c>
      <c r="B160" s="380" t="s">
        <v>1098</v>
      </c>
    </row>
    <row r="161" spans="1:2" ht="26.4" x14ac:dyDescent="0.25">
      <c r="A161" s="380" t="s">
        <v>1099</v>
      </c>
      <c r="B161" s="380" t="s">
        <v>1100</v>
      </c>
    </row>
    <row r="162" spans="1:2" ht="26.4" x14ac:dyDescent="0.25">
      <c r="A162" s="380" t="s">
        <v>1101</v>
      </c>
      <c r="B162" s="386" t="s">
        <v>1102</v>
      </c>
    </row>
    <row r="163" spans="1:2" ht="39.6" x14ac:dyDescent="0.25">
      <c r="A163" s="379" t="s">
        <v>1103</v>
      </c>
      <c r="B163" s="380" t="s">
        <v>1104</v>
      </c>
    </row>
    <row r="164" spans="1:2" ht="26.4" x14ac:dyDescent="0.25">
      <c r="A164" s="379" t="s">
        <v>1105</v>
      </c>
      <c r="B164" s="380" t="s">
        <v>1106</v>
      </c>
    </row>
    <row r="165" spans="1:2" ht="26.4" x14ac:dyDescent="0.25">
      <c r="A165" s="380" t="s">
        <v>1107</v>
      </c>
      <c r="B165" s="380" t="s">
        <v>1108</v>
      </c>
    </row>
    <row r="166" spans="1:2" ht="39.6" x14ac:dyDescent="0.25">
      <c r="A166" s="380" t="s">
        <v>1109</v>
      </c>
      <c r="B166" s="380" t="s">
        <v>1110</v>
      </c>
    </row>
    <row r="167" spans="1:2" x14ac:dyDescent="0.25">
      <c r="A167" s="379" t="s">
        <v>1111</v>
      </c>
      <c r="B167" s="391" t="s">
        <v>1112</v>
      </c>
    </row>
    <row r="168" spans="1:2" ht="26.4" x14ac:dyDescent="0.25">
      <c r="A168" s="380" t="s">
        <v>1113</v>
      </c>
      <c r="B168" s="391" t="s">
        <v>1114</v>
      </c>
    </row>
    <row r="169" spans="1:2" x14ac:dyDescent="0.25">
      <c r="A169" s="379" t="s">
        <v>1115</v>
      </c>
      <c r="B169" s="380" t="s">
        <v>1116</v>
      </c>
    </row>
    <row r="170" spans="1:2" ht="26.4" x14ac:dyDescent="0.25">
      <c r="A170" s="379" t="s">
        <v>1117</v>
      </c>
      <c r="B170" s="380" t="s">
        <v>1118</v>
      </c>
    </row>
    <row r="171" spans="1:2" ht="26.4" x14ac:dyDescent="0.25">
      <c r="A171" s="379" t="s">
        <v>1119</v>
      </c>
      <c r="B171" s="380" t="s">
        <v>1120</v>
      </c>
    </row>
    <row r="172" spans="1:2" ht="39.6" x14ac:dyDescent="0.25">
      <c r="A172" s="379" t="s">
        <v>1121</v>
      </c>
      <c r="B172" s="380" t="s">
        <v>1122</v>
      </c>
    </row>
    <row r="173" spans="1:2" ht="34.5" customHeight="1" x14ac:dyDescent="0.25">
      <c r="A173" s="379" t="s">
        <v>1123</v>
      </c>
      <c r="B173" s="380" t="s">
        <v>1124</v>
      </c>
    </row>
    <row r="174" spans="1:2" ht="31.5" customHeight="1" x14ac:dyDescent="0.25">
      <c r="A174" s="379" t="s">
        <v>908</v>
      </c>
      <c r="B174" s="380" t="s">
        <v>1125</v>
      </c>
    </row>
    <row r="175" spans="1:2" ht="48.75" customHeight="1" x14ac:dyDescent="0.25">
      <c r="A175" s="379" t="s">
        <v>1126</v>
      </c>
      <c r="B175" s="380" t="s">
        <v>1127</v>
      </c>
    </row>
    <row r="176" spans="1:2" ht="39.6" x14ac:dyDescent="0.25">
      <c r="A176" s="379" t="s">
        <v>1128</v>
      </c>
      <c r="B176" s="392" t="s">
        <v>1129</v>
      </c>
    </row>
    <row r="177" spans="1:2" ht="33.75" customHeight="1" x14ac:dyDescent="0.25">
      <c r="A177" s="379" t="s">
        <v>1130</v>
      </c>
      <c r="B177" s="380" t="s">
        <v>1131</v>
      </c>
    </row>
    <row r="178" spans="1:2" ht="32.25" customHeight="1" x14ac:dyDescent="0.25">
      <c r="A178" s="379" t="s">
        <v>1132</v>
      </c>
      <c r="B178" s="380" t="s">
        <v>1133</v>
      </c>
    </row>
    <row r="179" spans="1:2" ht="36.75" customHeight="1" x14ac:dyDescent="0.25">
      <c r="A179" s="379" t="s">
        <v>912</v>
      </c>
      <c r="B179" s="380" t="s">
        <v>1134</v>
      </c>
    </row>
    <row r="180" spans="1:2" ht="34.5" customHeight="1" x14ac:dyDescent="0.25">
      <c r="A180" s="379" t="s">
        <v>1135</v>
      </c>
      <c r="B180" s="380" t="s">
        <v>1136</v>
      </c>
    </row>
    <row r="181" spans="1:2" ht="88.5" customHeight="1" x14ac:dyDescent="0.25">
      <c r="A181" s="379" t="s">
        <v>1137</v>
      </c>
      <c r="B181" s="380" t="s">
        <v>1138</v>
      </c>
    </row>
    <row r="182" spans="1:2" ht="20.25" customHeight="1" x14ac:dyDescent="0.25">
      <c r="A182" s="379" t="s">
        <v>1139</v>
      </c>
      <c r="B182" s="380" t="s">
        <v>1140</v>
      </c>
    </row>
    <row r="183" spans="1:2" ht="52.8" x14ac:dyDescent="0.25">
      <c r="A183" s="380" t="s">
        <v>1141</v>
      </c>
      <c r="B183" s="380" t="s">
        <v>1142</v>
      </c>
    </row>
    <row r="184" spans="1:2" ht="20.25" customHeight="1" x14ac:dyDescent="0.25">
      <c r="A184" s="379" t="s">
        <v>1143</v>
      </c>
      <c r="B184" s="380" t="s">
        <v>1144</v>
      </c>
    </row>
    <row r="185" spans="1:2" ht="26.4" x14ac:dyDescent="0.25">
      <c r="A185" s="379" t="s">
        <v>1145</v>
      </c>
      <c r="B185" s="380" t="s">
        <v>1146</v>
      </c>
    </row>
    <row r="186" spans="1:2" x14ac:dyDescent="0.25">
      <c r="A186" s="379" t="s">
        <v>1147</v>
      </c>
      <c r="B186" s="380" t="s">
        <v>1148</v>
      </c>
    </row>
    <row r="187" spans="1:2" x14ac:dyDescent="0.25">
      <c r="A187" s="379" t="s">
        <v>1149</v>
      </c>
      <c r="B187" s="380" t="s">
        <v>1150</v>
      </c>
    </row>
    <row r="188" spans="1:2" x14ac:dyDescent="0.25">
      <c r="A188" s="379" t="s">
        <v>939</v>
      </c>
      <c r="B188" s="381" t="s">
        <v>940</v>
      </c>
    </row>
    <row r="189" spans="1:2" x14ac:dyDescent="0.25">
      <c r="A189" s="379" t="s">
        <v>1151</v>
      </c>
      <c r="B189" s="380" t="s">
        <v>1152</v>
      </c>
    </row>
    <row r="190" spans="1:2" x14ac:dyDescent="0.25">
      <c r="A190" s="379" t="s">
        <v>1153</v>
      </c>
      <c r="B190" s="380" t="s">
        <v>1154</v>
      </c>
    </row>
    <row r="191" spans="1:2" x14ac:dyDescent="0.25">
      <c r="A191" s="379" t="s">
        <v>943</v>
      </c>
      <c r="B191" s="380" t="s">
        <v>1155</v>
      </c>
    </row>
    <row r="192" spans="1:2" x14ac:dyDescent="0.25">
      <c r="A192" s="379" t="s">
        <v>1156</v>
      </c>
      <c r="B192" s="380" t="s">
        <v>1157</v>
      </c>
    </row>
    <row r="193" spans="1:2" ht="39.6" x14ac:dyDescent="0.25">
      <c r="A193" s="379" t="s">
        <v>950</v>
      </c>
      <c r="B193" s="393" t="s">
        <v>1158</v>
      </c>
    </row>
    <row r="194" spans="1:2" ht="39.6" x14ac:dyDescent="0.25">
      <c r="A194" s="379" t="s">
        <v>1159</v>
      </c>
      <c r="B194" s="393" t="s">
        <v>1160</v>
      </c>
    </row>
    <row r="195" spans="1:2" ht="26.4" x14ac:dyDescent="0.25">
      <c r="A195" s="379" t="s">
        <v>1161</v>
      </c>
      <c r="B195" s="393" t="s">
        <v>1162</v>
      </c>
    </row>
    <row r="196" spans="1:2" x14ac:dyDescent="0.25">
      <c r="A196" s="379" t="s">
        <v>1163</v>
      </c>
      <c r="B196" s="393" t="s">
        <v>1164</v>
      </c>
    </row>
    <row r="197" spans="1:2" ht="39.6" x14ac:dyDescent="0.25">
      <c r="A197" s="379" t="s">
        <v>1165</v>
      </c>
      <c r="B197" s="380" t="s">
        <v>1166</v>
      </c>
    </row>
    <row r="198" spans="1:2" x14ac:dyDescent="0.25">
      <c r="A198" s="379" t="s">
        <v>1167</v>
      </c>
      <c r="B198" s="380" t="s">
        <v>1168</v>
      </c>
    </row>
    <row r="199" spans="1:2" ht="26.4" x14ac:dyDescent="0.25">
      <c r="A199" s="379" t="s">
        <v>1169</v>
      </c>
      <c r="B199" s="380" t="s">
        <v>1170</v>
      </c>
    </row>
    <row r="200" spans="1:2" ht="26.4" x14ac:dyDescent="0.25">
      <c r="A200" s="379" t="s">
        <v>1171</v>
      </c>
      <c r="B200" s="380" t="s">
        <v>1172</v>
      </c>
    </row>
    <row r="201" spans="1:2" ht="39.6" x14ac:dyDescent="0.25">
      <c r="A201" s="379" t="s">
        <v>1173</v>
      </c>
      <c r="B201" s="380" t="s">
        <v>1174</v>
      </c>
    </row>
    <row r="202" spans="1:2" ht="39.6" x14ac:dyDescent="0.25">
      <c r="A202" s="379" t="s">
        <v>1175</v>
      </c>
      <c r="B202" s="380" t="s">
        <v>1176</v>
      </c>
    </row>
    <row r="203" spans="1:2" x14ac:dyDescent="0.25">
      <c r="A203" s="379" t="s">
        <v>1177</v>
      </c>
      <c r="B203" s="380" t="s">
        <v>1178</v>
      </c>
    </row>
    <row r="204" spans="1:2" x14ac:dyDescent="0.25">
      <c r="A204" s="379" t="s">
        <v>1179</v>
      </c>
      <c r="B204" s="380" t="s">
        <v>1180</v>
      </c>
    </row>
    <row r="205" spans="1:2" x14ac:dyDescent="0.25">
      <c r="A205" s="379" t="s">
        <v>1181</v>
      </c>
      <c r="B205" s="380" t="s">
        <v>1182</v>
      </c>
    </row>
    <row r="206" spans="1:2" x14ac:dyDescent="0.25">
      <c r="A206" s="379" t="s">
        <v>1183</v>
      </c>
      <c r="B206" s="380" t="s">
        <v>1184</v>
      </c>
    </row>
    <row r="207" spans="1:2" x14ac:dyDescent="0.25">
      <c r="A207" s="379" t="s">
        <v>1185</v>
      </c>
      <c r="B207" s="380" t="s">
        <v>1186</v>
      </c>
    </row>
    <row r="208" spans="1:2" ht="26.4" x14ac:dyDescent="0.25">
      <c r="A208" s="379" t="s">
        <v>1187</v>
      </c>
      <c r="B208" s="380" t="s">
        <v>1188</v>
      </c>
    </row>
    <row r="209" spans="1:2" ht="26.4" x14ac:dyDescent="0.25">
      <c r="A209" s="379" t="s">
        <v>1189</v>
      </c>
      <c r="B209" s="380" t="s">
        <v>1190</v>
      </c>
    </row>
    <row r="210" spans="1:2" ht="66" x14ac:dyDescent="0.25">
      <c r="A210" s="379" t="s">
        <v>1191</v>
      </c>
      <c r="B210" s="393" t="s">
        <v>1192</v>
      </c>
    </row>
    <row r="211" spans="1:2" ht="26.4" x14ac:dyDescent="0.25">
      <c r="A211" s="379" t="s">
        <v>1193</v>
      </c>
      <c r="B211" s="393" t="s">
        <v>1194</v>
      </c>
    </row>
    <row r="212" spans="1:2" ht="39.6" x14ac:dyDescent="0.25">
      <c r="A212" s="379" t="s">
        <v>1195</v>
      </c>
      <c r="B212" s="393" t="s">
        <v>1196</v>
      </c>
    </row>
    <row r="213" spans="1:2" x14ac:dyDescent="0.25">
      <c r="A213" s="379" t="s">
        <v>1197</v>
      </c>
      <c r="B213" s="393" t="s">
        <v>1198</v>
      </c>
    </row>
    <row r="214" spans="1:2" ht="26.4" x14ac:dyDescent="0.25">
      <c r="A214" s="380" t="s">
        <v>1199</v>
      </c>
      <c r="B214" s="393" t="s">
        <v>1200</v>
      </c>
    </row>
    <row r="215" spans="1:2" x14ac:dyDescent="0.25">
      <c r="A215" s="379" t="s">
        <v>1201</v>
      </c>
      <c r="B215" s="393" t="s">
        <v>1202</v>
      </c>
    </row>
    <row r="216" spans="1:2" x14ac:dyDescent="0.25">
      <c r="A216" s="379" t="s">
        <v>1203</v>
      </c>
      <c r="B216" s="393" t="s">
        <v>1204</v>
      </c>
    </row>
    <row r="217" spans="1:2" ht="26.4" x14ac:dyDescent="0.25">
      <c r="A217" s="379" t="s">
        <v>1205</v>
      </c>
      <c r="B217" s="380" t="s">
        <v>1206</v>
      </c>
    </row>
    <row r="218" spans="1:2" ht="39.6" x14ac:dyDescent="0.25">
      <c r="A218" s="379" t="s">
        <v>1207</v>
      </c>
      <c r="B218" s="380" t="s">
        <v>1208</v>
      </c>
    </row>
    <row r="219" spans="1:2" x14ac:dyDescent="0.25">
      <c r="A219" s="379" t="s">
        <v>1209</v>
      </c>
      <c r="B219" s="380" t="s">
        <v>1210</v>
      </c>
    </row>
    <row r="220" spans="1:2" ht="145.19999999999999" x14ac:dyDescent="0.25">
      <c r="A220" s="379" t="s">
        <v>1211</v>
      </c>
      <c r="B220" s="380" t="s">
        <v>1212</v>
      </c>
    </row>
    <row r="221" spans="1:2" x14ac:dyDescent="0.25">
      <c r="A221" s="379" t="s">
        <v>1213</v>
      </c>
      <c r="B221" s="380" t="s">
        <v>1062</v>
      </c>
    </row>
    <row r="222" spans="1:2" x14ac:dyDescent="0.25">
      <c r="A222" s="379" t="s">
        <v>1214</v>
      </c>
      <c r="B222" s="380" t="s">
        <v>1062</v>
      </c>
    </row>
    <row r="223" spans="1:2" ht="26.4" x14ac:dyDescent="0.25">
      <c r="A223" s="379" t="s">
        <v>4</v>
      </c>
      <c r="B223" s="380" t="s">
        <v>1162</v>
      </c>
    </row>
    <row r="224" spans="1:2" x14ac:dyDescent="0.25">
      <c r="A224" s="379" t="s">
        <v>964</v>
      </c>
      <c r="B224" s="380" t="s">
        <v>1215</v>
      </c>
    </row>
    <row r="225" spans="1:2" ht="39.6" x14ac:dyDescent="0.25">
      <c r="A225" s="379" t="s">
        <v>1216</v>
      </c>
      <c r="B225" s="380" t="s">
        <v>1217</v>
      </c>
    </row>
    <row r="226" spans="1:2" ht="26.4" x14ac:dyDescent="0.25">
      <c r="A226" s="379" t="s">
        <v>1218</v>
      </c>
      <c r="B226" s="380" t="s">
        <v>1219</v>
      </c>
    </row>
    <row r="227" spans="1:2" ht="26.4" x14ac:dyDescent="0.25">
      <c r="A227" s="379" t="s">
        <v>1220</v>
      </c>
      <c r="B227" s="380" t="s">
        <v>1221</v>
      </c>
    </row>
    <row r="228" spans="1:2" x14ac:dyDescent="0.25">
      <c r="A228" s="379" t="s">
        <v>961</v>
      </c>
      <c r="B228" s="380" t="s">
        <v>1222</v>
      </c>
    </row>
    <row r="229" spans="1:2" x14ac:dyDescent="0.25">
      <c r="A229" s="379" t="s">
        <v>1223</v>
      </c>
      <c r="B229" s="380" t="s">
        <v>1224</v>
      </c>
    </row>
    <row r="230" spans="1:2" x14ac:dyDescent="0.25">
      <c r="A230" s="379" t="s">
        <v>1225</v>
      </c>
      <c r="B230" s="380" t="s">
        <v>1226</v>
      </c>
    </row>
    <row r="231" spans="1:2" x14ac:dyDescent="0.25">
      <c r="A231" s="379" t="s">
        <v>1227</v>
      </c>
      <c r="B231" s="380" t="s">
        <v>1228</v>
      </c>
    </row>
    <row r="232" spans="1:2" x14ac:dyDescent="0.25">
      <c r="A232" s="379" t="s">
        <v>1229</v>
      </c>
      <c r="B232" s="380" t="s">
        <v>1230</v>
      </c>
    </row>
    <row r="233" spans="1:2" ht="26.4" x14ac:dyDescent="0.25">
      <c r="A233" s="379" t="s">
        <v>1231</v>
      </c>
      <c r="B233" s="380" t="s">
        <v>1232</v>
      </c>
    </row>
    <row r="234" spans="1:2" ht="26.4" x14ac:dyDescent="0.25">
      <c r="A234" s="379" t="s">
        <v>1233</v>
      </c>
      <c r="B234" s="380" t="s">
        <v>1234</v>
      </c>
    </row>
    <row r="235" spans="1:2" ht="39.6" x14ac:dyDescent="0.25">
      <c r="A235" s="379" t="s">
        <v>1235</v>
      </c>
      <c r="B235" s="380" t="s">
        <v>1236</v>
      </c>
    </row>
    <row r="236" spans="1:2" ht="52.8" x14ac:dyDescent="0.25">
      <c r="A236" s="379" t="s">
        <v>1237</v>
      </c>
      <c r="B236" s="380" t="s">
        <v>1238</v>
      </c>
    </row>
    <row r="237" spans="1:2" x14ac:dyDescent="0.25">
      <c r="A237" s="379" t="s">
        <v>1239</v>
      </c>
      <c r="B237" s="380" t="s">
        <v>1240</v>
      </c>
    </row>
  </sheetData>
  <pageMargins left="0.25" right="0.25" top="0.75" bottom="0.75" header="0.3" footer="0.3"/>
  <pageSetup scale="51" orientation="landscape" horizontalDpi="300" verticalDpi="300"/>
  <headerFooter>
    <oddHeader>&amp;C&amp;"Arial,Bold"City of Winchester, VA
Infrastructure and Security Functional Requirements&amp;R&amp;"Arial,Bold"&amp;A</oddHeader>
    <oddFooter>&amp;L&amp;"Arial,Bold"&amp;10Federal Engineering, January, 2024 ©&amp;R&amp;"Arial,Bold"&amp;10&amp;P of &amp;N</oddFooter>
  </headerFooter>
  <rowBreaks count="1" manualBreakCount="1">
    <brk id="9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K3271"/>
  <sheetViews>
    <sheetView topLeftCell="F1" zoomScaleNormal="100" workbookViewId="0">
      <pane ySplit="1" topLeftCell="A112" activePane="bottomLeft" state="frozen"/>
      <selection activeCell="F1" sqref="F1"/>
      <selection pane="bottomLeft" activeCell="F113" sqref="F113"/>
    </sheetView>
  </sheetViews>
  <sheetFormatPr defaultColWidth="9" defaultRowHeight="15" x14ac:dyDescent="0.25"/>
  <cols>
    <col min="1" max="2" width="11.59765625" style="394" hidden="1" customWidth="1"/>
    <col min="3" max="4" width="70.59765625" style="395" hidden="1" customWidth="1"/>
    <col min="5" max="5" width="6.59765625" style="395" hidden="1" customWidth="1"/>
    <col min="6" max="10" width="6.59765625" style="395" customWidth="1"/>
    <col min="11" max="16384" width="9" style="396"/>
  </cols>
  <sheetData>
    <row r="1" spans="1:11" s="400" customFormat="1" ht="105" customHeight="1" x14ac:dyDescent="0.25">
      <c r="A1" s="397" t="s">
        <v>68</v>
      </c>
      <c r="B1" s="398" t="s">
        <v>69</v>
      </c>
      <c r="C1" s="397" t="s">
        <v>1241</v>
      </c>
      <c r="D1" s="397" t="str">
        <f>'Support Data'!A19</f>
        <v>Contractor Work Area</v>
      </c>
      <c r="E1" s="399" t="str">
        <f>'Support Data'!$A$18</f>
        <v>Functional Specifications</v>
      </c>
      <c r="F1" s="398" t="s">
        <v>44</v>
      </c>
      <c r="G1" s="398" t="s">
        <v>8</v>
      </c>
      <c r="H1" s="398" t="s">
        <v>1242</v>
      </c>
      <c r="I1" s="398" t="s">
        <v>1243</v>
      </c>
      <c r="J1" s="398" t="s">
        <v>17</v>
      </c>
    </row>
    <row r="2" spans="1:11" ht="30" customHeight="1" x14ac:dyDescent="0.25">
      <c r="A2" s="401" t="s">
        <v>1244</v>
      </c>
      <c r="B2" s="402" t="s">
        <v>10</v>
      </c>
      <c r="C2" s="403" t="s">
        <v>1245</v>
      </c>
      <c r="D2" s="404"/>
      <c r="E2" s="404"/>
      <c r="F2" s="405">
        <v>1</v>
      </c>
      <c r="G2" s="406"/>
      <c r="H2" s="407"/>
      <c r="I2" s="408"/>
      <c r="J2" s="409"/>
      <c r="K2" s="410"/>
    </row>
    <row r="3" spans="1:11" ht="30" customHeight="1" x14ac:dyDescent="0.25">
      <c r="A3" s="401" t="s">
        <v>1246</v>
      </c>
      <c r="B3" s="411" t="s">
        <v>10</v>
      </c>
      <c r="C3" s="412" t="s">
        <v>1247</v>
      </c>
      <c r="D3" s="413"/>
      <c r="E3" s="413"/>
      <c r="F3" s="405">
        <v>1</v>
      </c>
      <c r="G3" s="406"/>
      <c r="H3" s="407"/>
      <c r="I3" s="408"/>
      <c r="J3" s="409"/>
      <c r="K3" s="410"/>
    </row>
    <row r="4" spans="1:11" ht="30" customHeight="1" x14ac:dyDescent="0.25">
      <c r="A4" s="401" t="s">
        <v>1248</v>
      </c>
      <c r="B4" s="411" t="s">
        <v>10</v>
      </c>
      <c r="C4" s="412" t="s">
        <v>1249</v>
      </c>
      <c r="D4" s="413"/>
      <c r="E4" s="413"/>
      <c r="F4" s="405">
        <v>1</v>
      </c>
      <c r="G4" s="406"/>
      <c r="H4" s="407"/>
      <c r="I4" s="408"/>
      <c r="J4" s="409"/>
      <c r="K4" s="410"/>
    </row>
    <row r="5" spans="1:11" ht="30" customHeight="1" x14ac:dyDescent="0.25">
      <c r="A5" s="401" t="s">
        <v>1250</v>
      </c>
      <c r="B5" s="411" t="s">
        <v>10</v>
      </c>
      <c r="C5" s="412" t="s">
        <v>1251</v>
      </c>
      <c r="D5" s="413"/>
      <c r="E5" s="413"/>
      <c r="F5" s="405">
        <v>1</v>
      </c>
      <c r="G5" s="406"/>
      <c r="H5" s="407"/>
      <c r="I5" s="408"/>
      <c r="J5" s="409"/>
      <c r="K5" s="410"/>
    </row>
    <row r="6" spans="1:11" ht="30" customHeight="1" x14ac:dyDescent="0.25">
      <c r="A6" s="401" t="s">
        <v>1252</v>
      </c>
      <c r="B6" s="411" t="s">
        <v>10</v>
      </c>
      <c r="C6" s="412" t="s">
        <v>1253</v>
      </c>
      <c r="D6" s="413"/>
      <c r="E6" s="413"/>
      <c r="F6" s="405">
        <v>1</v>
      </c>
      <c r="G6" s="406"/>
      <c r="H6" s="407"/>
      <c r="I6" s="408"/>
      <c r="J6" s="409"/>
      <c r="K6" s="410"/>
    </row>
    <row r="7" spans="1:11" ht="30" customHeight="1" x14ac:dyDescent="0.25">
      <c r="A7" s="401" t="s">
        <v>1254</v>
      </c>
      <c r="B7" s="414" t="s">
        <v>10</v>
      </c>
      <c r="C7" s="415" t="s">
        <v>1255</v>
      </c>
      <c r="D7" s="416"/>
      <c r="E7" s="416"/>
      <c r="F7" s="405">
        <v>1</v>
      </c>
      <c r="G7" s="406"/>
      <c r="H7" s="407"/>
      <c r="I7" s="408"/>
      <c r="J7" s="409"/>
      <c r="K7" s="410"/>
    </row>
    <row r="8" spans="1:11" ht="30" customHeight="1" x14ac:dyDescent="0.25">
      <c r="A8" s="401" t="s">
        <v>1256</v>
      </c>
      <c r="B8" s="414" t="s">
        <v>10</v>
      </c>
      <c r="C8" s="415" t="s">
        <v>1257</v>
      </c>
      <c r="D8" s="416"/>
      <c r="E8" s="416"/>
      <c r="F8" s="405">
        <v>1</v>
      </c>
      <c r="G8" s="406"/>
      <c r="H8" s="407"/>
      <c r="I8" s="408"/>
      <c r="J8" s="409"/>
      <c r="K8" s="410"/>
    </row>
    <row r="9" spans="1:11" ht="30" customHeight="1" x14ac:dyDescent="0.25">
      <c r="A9" s="401" t="s">
        <v>1258</v>
      </c>
      <c r="B9" s="414" t="s">
        <v>10</v>
      </c>
      <c r="C9" s="415" t="s">
        <v>1259</v>
      </c>
      <c r="D9" s="416"/>
      <c r="E9" s="416"/>
      <c r="F9" s="405">
        <v>1</v>
      </c>
      <c r="G9" s="406"/>
      <c r="H9" s="407"/>
      <c r="I9" s="408"/>
      <c r="J9" s="409"/>
      <c r="K9" s="410"/>
    </row>
    <row r="10" spans="1:11" ht="30" customHeight="1" x14ac:dyDescent="0.25">
      <c r="A10" s="401" t="s">
        <v>1260</v>
      </c>
      <c r="B10" s="414" t="s">
        <v>10</v>
      </c>
      <c r="C10" s="415" t="s">
        <v>1261</v>
      </c>
      <c r="D10" s="416"/>
      <c r="E10" s="416"/>
      <c r="F10" s="405">
        <v>1</v>
      </c>
      <c r="G10" s="406"/>
      <c r="H10" s="407"/>
      <c r="I10" s="408"/>
      <c r="J10" s="409"/>
      <c r="K10" s="410"/>
    </row>
    <row r="11" spans="1:11" ht="30" customHeight="1" x14ac:dyDescent="0.25">
      <c r="A11" s="401" t="s">
        <v>1262</v>
      </c>
      <c r="B11" s="414" t="s">
        <v>10</v>
      </c>
      <c r="C11" s="415" t="s">
        <v>1263</v>
      </c>
      <c r="D11" s="416"/>
      <c r="E11" s="416"/>
      <c r="F11" s="405">
        <v>1</v>
      </c>
      <c r="G11" s="406"/>
      <c r="H11" s="407"/>
      <c r="I11" s="408"/>
      <c r="J11" s="409"/>
      <c r="K11" s="410"/>
    </row>
    <row r="12" spans="1:11" ht="30" customHeight="1" x14ac:dyDescent="0.25">
      <c r="A12" s="401" t="s">
        <v>1264</v>
      </c>
      <c r="B12" s="414" t="s">
        <v>10</v>
      </c>
      <c r="C12" s="415" t="s">
        <v>1265</v>
      </c>
      <c r="D12" s="416"/>
      <c r="E12" s="416"/>
      <c r="F12" s="405">
        <v>1</v>
      </c>
      <c r="G12" s="406"/>
      <c r="H12" s="407"/>
      <c r="I12" s="408"/>
      <c r="J12" s="409"/>
      <c r="K12" s="410"/>
    </row>
    <row r="13" spans="1:11" ht="30" customHeight="1" x14ac:dyDescent="0.25">
      <c r="A13" s="401" t="s">
        <v>1266</v>
      </c>
      <c r="B13" s="414" t="s">
        <v>10</v>
      </c>
      <c r="C13" s="415" t="s">
        <v>1267</v>
      </c>
      <c r="D13" s="416"/>
      <c r="E13" s="416"/>
      <c r="F13" s="405">
        <v>1</v>
      </c>
      <c r="G13" s="406"/>
      <c r="H13" s="407"/>
      <c r="I13" s="408"/>
      <c r="J13" s="409"/>
      <c r="K13" s="410"/>
    </row>
    <row r="14" spans="1:11" ht="30" customHeight="1" x14ac:dyDescent="0.25">
      <c r="A14" s="401" t="s">
        <v>1268</v>
      </c>
      <c r="B14" s="414" t="s">
        <v>10</v>
      </c>
      <c r="C14" s="415" t="s">
        <v>1269</v>
      </c>
      <c r="D14" s="416"/>
      <c r="E14" s="416"/>
      <c r="F14" s="405">
        <v>1</v>
      </c>
      <c r="G14" s="406"/>
      <c r="H14" s="407"/>
      <c r="I14" s="408"/>
      <c r="J14" s="409"/>
      <c r="K14" s="410"/>
    </row>
    <row r="15" spans="1:11" ht="30" customHeight="1" x14ac:dyDescent="0.25">
      <c r="A15" s="401" t="s">
        <v>1270</v>
      </c>
      <c r="B15" s="414" t="s">
        <v>10</v>
      </c>
      <c r="C15" s="415" t="s">
        <v>1271</v>
      </c>
      <c r="D15" s="416"/>
      <c r="E15" s="416"/>
      <c r="F15" s="405">
        <v>1</v>
      </c>
      <c r="G15" s="406"/>
      <c r="H15" s="407"/>
      <c r="I15" s="408"/>
      <c r="J15" s="409"/>
      <c r="K15" s="410"/>
    </row>
    <row r="16" spans="1:11" ht="30" customHeight="1" x14ac:dyDescent="0.25">
      <c r="A16" s="401" t="s">
        <v>1272</v>
      </c>
      <c r="B16" s="414" t="s">
        <v>10</v>
      </c>
      <c r="C16" s="415" t="s">
        <v>1273</v>
      </c>
      <c r="D16" s="416"/>
      <c r="E16" s="416"/>
      <c r="F16" s="405">
        <v>1</v>
      </c>
      <c r="G16" s="406"/>
      <c r="H16" s="407"/>
      <c r="I16" s="408"/>
      <c r="J16" s="409"/>
      <c r="K16" s="410"/>
    </row>
    <row r="17" spans="1:11" ht="30" customHeight="1" x14ac:dyDescent="0.25">
      <c r="A17" s="401" t="s">
        <v>1274</v>
      </c>
      <c r="B17" s="414" t="s">
        <v>10</v>
      </c>
      <c r="C17" s="415" t="s">
        <v>1275</v>
      </c>
      <c r="D17" s="416"/>
      <c r="E17" s="416"/>
      <c r="F17" s="405">
        <v>1</v>
      </c>
      <c r="G17" s="406"/>
      <c r="H17" s="407"/>
      <c r="I17" s="408"/>
      <c r="J17" s="409"/>
      <c r="K17" s="410"/>
    </row>
    <row r="18" spans="1:11" ht="30" customHeight="1" x14ac:dyDescent="0.25">
      <c r="A18" s="401" t="s">
        <v>1276</v>
      </c>
      <c r="B18" s="414" t="s">
        <v>10</v>
      </c>
      <c r="C18" s="415" t="s">
        <v>1277</v>
      </c>
      <c r="D18" s="416"/>
      <c r="E18" s="416"/>
      <c r="F18" s="405">
        <v>1</v>
      </c>
      <c r="G18" s="406"/>
      <c r="H18" s="407"/>
      <c r="I18" s="408"/>
      <c r="J18" s="409"/>
      <c r="K18" s="410"/>
    </row>
    <row r="19" spans="1:11" ht="30" customHeight="1" x14ac:dyDescent="0.25">
      <c r="A19" s="401" t="s">
        <v>1278</v>
      </c>
      <c r="B19" s="414" t="s">
        <v>10</v>
      </c>
      <c r="C19" s="415" t="s">
        <v>1279</v>
      </c>
      <c r="D19" s="416"/>
      <c r="E19" s="416"/>
      <c r="F19" s="405">
        <v>1</v>
      </c>
      <c r="G19" s="406"/>
      <c r="H19" s="407"/>
      <c r="I19" s="408"/>
      <c r="J19" s="409"/>
      <c r="K19" s="410"/>
    </row>
    <row r="20" spans="1:11" ht="30" customHeight="1" x14ac:dyDescent="0.25">
      <c r="A20" s="401" t="s">
        <v>1280</v>
      </c>
      <c r="B20" s="414" t="s">
        <v>10</v>
      </c>
      <c r="C20" s="415" t="s">
        <v>1261</v>
      </c>
      <c r="D20" s="416"/>
      <c r="E20" s="416"/>
      <c r="F20" s="405">
        <v>1</v>
      </c>
      <c r="G20" s="406"/>
      <c r="H20" s="407"/>
      <c r="I20" s="408"/>
      <c r="J20" s="409"/>
      <c r="K20" s="410"/>
    </row>
    <row r="21" spans="1:11" ht="30" customHeight="1" x14ac:dyDescent="0.25">
      <c r="A21" s="401" t="s">
        <v>1281</v>
      </c>
      <c r="B21" s="414" t="s">
        <v>10</v>
      </c>
      <c r="C21" s="415" t="s">
        <v>1265</v>
      </c>
      <c r="D21" s="416"/>
      <c r="E21" s="416"/>
      <c r="F21" s="405">
        <v>0</v>
      </c>
      <c r="G21" s="406"/>
      <c r="H21" s="407"/>
      <c r="I21" s="408"/>
      <c r="J21" s="409"/>
      <c r="K21" s="410"/>
    </row>
    <row r="22" spans="1:11" ht="30" customHeight="1" x14ac:dyDescent="0.25">
      <c r="C22" s="417"/>
      <c r="D22" s="417"/>
      <c r="E22" s="417"/>
      <c r="F22" s="405">
        <v>1</v>
      </c>
      <c r="G22" s="406"/>
      <c r="H22" s="407"/>
      <c r="I22" s="408"/>
      <c r="J22" s="409"/>
    </row>
    <row r="23" spans="1:11" ht="30" customHeight="1" x14ac:dyDescent="0.25">
      <c r="C23" s="417"/>
      <c r="D23" s="417"/>
      <c r="E23" s="417"/>
      <c r="F23" s="405">
        <v>1</v>
      </c>
      <c r="G23" s="406"/>
      <c r="H23" s="407"/>
      <c r="I23" s="408"/>
      <c r="J23" s="409"/>
    </row>
    <row r="24" spans="1:11" ht="30" customHeight="1" x14ac:dyDescent="0.25">
      <c r="C24" s="417"/>
      <c r="D24" s="417"/>
      <c r="E24" s="417"/>
      <c r="F24" s="405">
        <v>1</v>
      </c>
      <c r="G24" s="406"/>
      <c r="H24" s="407"/>
      <c r="I24" s="408"/>
      <c r="J24" s="409"/>
    </row>
    <row r="25" spans="1:11" ht="30" customHeight="1" x14ac:dyDescent="0.25">
      <c r="C25" s="417"/>
      <c r="D25" s="417"/>
      <c r="E25" s="417"/>
      <c r="F25" s="405">
        <v>1</v>
      </c>
      <c r="G25" s="406"/>
      <c r="H25" s="407"/>
      <c r="I25" s="408"/>
      <c r="J25" s="409"/>
    </row>
    <row r="26" spans="1:11" ht="30" customHeight="1" x14ac:dyDescent="0.25">
      <c r="C26" s="417"/>
      <c r="D26" s="417"/>
      <c r="E26" s="417"/>
      <c r="F26" s="405">
        <v>1</v>
      </c>
      <c r="G26" s="406"/>
      <c r="H26" s="407"/>
      <c r="I26" s="408"/>
      <c r="J26" s="409"/>
    </row>
    <row r="27" spans="1:11" ht="30" customHeight="1" x14ac:dyDescent="0.25">
      <c r="C27" s="417"/>
      <c r="D27" s="417"/>
      <c r="E27" s="417"/>
      <c r="F27" s="405">
        <v>1</v>
      </c>
      <c r="G27" s="406"/>
      <c r="H27" s="407"/>
      <c r="I27" s="408"/>
      <c r="J27" s="409"/>
    </row>
    <row r="28" spans="1:11" ht="30" customHeight="1" x14ac:dyDescent="0.25">
      <c r="C28" s="417"/>
      <c r="D28" s="417"/>
      <c r="E28" s="417"/>
      <c r="F28" s="405">
        <v>1</v>
      </c>
      <c r="G28" s="406"/>
      <c r="H28" s="407"/>
      <c r="I28" s="408"/>
      <c r="J28" s="409"/>
    </row>
    <row r="29" spans="1:11" ht="30" customHeight="1" x14ac:dyDescent="0.25">
      <c r="C29" s="417"/>
      <c r="D29" s="417"/>
      <c r="E29" s="417"/>
      <c r="F29" s="405">
        <v>1</v>
      </c>
      <c r="G29" s="406"/>
      <c r="H29" s="407"/>
      <c r="I29" s="408"/>
      <c r="J29" s="409"/>
    </row>
    <row r="30" spans="1:11" ht="30" customHeight="1" x14ac:dyDescent="0.25">
      <c r="C30" s="417"/>
      <c r="D30" s="417"/>
      <c r="E30" s="417"/>
      <c r="F30" s="405">
        <v>1</v>
      </c>
      <c r="G30" s="406"/>
      <c r="H30" s="407"/>
      <c r="I30" s="408"/>
      <c r="J30" s="409"/>
    </row>
    <row r="31" spans="1:11" ht="30" customHeight="1" x14ac:dyDescent="0.25">
      <c r="C31" s="417"/>
      <c r="D31" s="417"/>
      <c r="E31" s="417"/>
      <c r="F31" s="405">
        <v>1</v>
      </c>
      <c r="G31" s="406"/>
      <c r="H31" s="407"/>
      <c r="I31" s="408"/>
      <c r="J31" s="409"/>
    </row>
    <row r="32" spans="1:11" ht="30" customHeight="1" x14ac:dyDescent="0.25">
      <c r="C32" s="417"/>
      <c r="D32" s="417"/>
      <c r="E32" s="417"/>
      <c r="F32" s="405">
        <v>1</v>
      </c>
      <c r="G32" s="406"/>
      <c r="H32" s="407"/>
      <c r="I32" s="408"/>
      <c r="J32" s="409"/>
    </row>
    <row r="33" spans="3:10" ht="30" customHeight="1" x14ac:dyDescent="0.25">
      <c r="C33" s="417"/>
      <c r="D33" s="417"/>
      <c r="E33" s="417"/>
      <c r="F33" s="405">
        <v>1</v>
      </c>
      <c r="G33" s="406"/>
      <c r="H33" s="407"/>
      <c r="I33" s="408"/>
      <c r="J33" s="409"/>
    </row>
    <row r="34" spans="3:10" ht="30" customHeight="1" x14ac:dyDescent="0.25">
      <c r="C34" s="417"/>
      <c r="D34" s="417"/>
      <c r="E34" s="417"/>
      <c r="F34" s="405">
        <v>1</v>
      </c>
      <c r="G34" s="406"/>
      <c r="H34" s="407"/>
      <c r="I34" s="408"/>
      <c r="J34" s="409"/>
    </row>
    <row r="35" spans="3:10" ht="30" customHeight="1" x14ac:dyDescent="0.25">
      <c r="C35" s="417"/>
      <c r="D35" s="417"/>
      <c r="E35" s="417"/>
      <c r="F35" s="405">
        <v>1</v>
      </c>
      <c r="G35" s="406"/>
      <c r="H35" s="407"/>
      <c r="I35" s="408"/>
      <c r="J35" s="409"/>
    </row>
    <row r="36" spans="3:10" ht="30" customHeight="1" x14ac:dyDescent="0.25">
      <c r="C36" s="417"/>
      <c r="D36" s="417"/>
      <c r="E36" s="417"/>
      <c r="F36" s="405">
        <v>1</v>
      </c>
      <c r="G36" s="406"/>
      <c r="H36" s="407"/>
      <c r="I36" s="408"/>
      <c r="J36" s="409"/>
    </row>
    <row r="37" spans="3:10" ht="30" customHeight="1" x14ac:dyDescent="0.25">
      <c r="C37" s="417"/>
      <c r="D37" s="417"/>
      <c r="E37" s="417"/>
      <c r="F37" s="405">
        <v>1</v>
      </c>
      <c r="G37" s="406"/>
      <c r="H37" s="407"/>
      <c r="I37" s="408"/>
      <c r="J37" s="409"/>
    </row>
    <row r="38" spans="3:10" ht="30" customHeight="1" x14ac:dyDescent="0.25">
      <c r="C38" s="417"/>
      <c r="D38" s="417"/>
      <c r="E38" s="417"/>
      <c r="F38" s="405">
        <v>1</v>
      </c>
      <c r="G38" s="406"/>
      <c r="H38" s="407"/>
      <c r="I38" s="408"/>
      <c r="J38" s="409"/>
    </row>
    <row r="39" spans="3:10" ht="30" customHeight="1" x14ac:dyDescent="0.25">
      <c r="C39" s="417"/>
      <c r="D39" s="417"/>
      <c r="E39" s="417"/>
      <c r="F39" s="405">
        <v>1</v>
      </c>
      <c r="G39" s="406"/>
      <c r="H39" s="407"/>
      <c r="I39" s="408"/>
      <c r="J39" s="409"/>
    </row>
    <row r="40" spans="3:10" ht="30" customHeight="1" x14ac:dyDescent="0.25">
      <c r="C40" s="417"/>
      <c r="D40" s="417"/>
      <c r="E40" s="417"/>
      <c r="F40" s="405">
        <v>1</v>
      </c>
      <c r="G40" s="406"/>
      <c r="H40" s="407"/>
      <c r="I40" s="408"/>
      <c r="J40" s="409"/>
    </row>
    <row r="41" spans="3:10" ht="30" customHeight="1" x14ac:dyDescent="0.25">
      <c r="C41" s="417"/>
      <c r="D41" s="417"/>
      <c r="E41" s="417"/>
      <c r="F41" s="405">
        <v>1</v>
      </c>
      <c r="G41" s="406"/>
      <c r="H41" s="407"/>
      <c r="I41" s="408"/>
      <c r="J41" s="409"/>
    </row>
    <row r="42" spans="3:10" ht="30" customHeight="1" x14ac:dyDescent="0.25">
      <c r="C42" s="417"/>
      <c r="D42" s="417"/>
      <c r="E42" s="417"/>
      <c r="F42" s="405">
        <v>1</v>
      </c>
      <c r="G42" s="406"/>
      <c r="H42" s="407"/>
      <c r="I42" s="408"/>
      <c r="J42" s="409"/>
    </row>
    <row r="43" spans="3:10" ht="30" customHeight="1" x14ac:dyDescent="0.25">
      <c r="C43" s="417"/>
      <c r="D43" s="417"/>
      <c r="E43" s="417"/>
      <c r="F43" s="405">
        <v>1</v>
      </c>
      <c r="G43" s="406"/>
      <c r="H43" s="407"/>
      <c r="I43" s="408"/>
      <c r="J43" s="409"/>
    </row>
    <row r="44" spans="3:10" ht="30" customHeight="1" x14ac:dyDescent="0.25">
      <c r="C44" s="417"/>
      <c r="D44" s="417"/>
      <c r="E44" s="417"/>
      <c r="F44" s="405">
        <v>1</v>
      </c>
      <c r="G44" s="406"/>
      <c r="H44" s="407"/>
      <c r="I44" s="408"/>
      <c r="J44" s="409"/>
    </row>
    <row r="45" spans="3:10" ht="30" customHeight="1" x14ac:dyDescent="0.25">
      <c r="C45" s="417"/>
      <c r="D45" s="417"/>
      <c r="E45" s="417"/>
      <c r="F45" s="405">
        <v>1</v>
      </c>
      <c r="G45" s="406"/>
      <c r="H45" s="407"/>
      <c r="I45" s="408"/>
      <c r="J45" s="409"/>
    </row>
    <row r="46" spans="3:10" ht="30" customHeight="1" x14ac:dyDescent="0.25">
      <c r="C46" s="417"/>
      <c r="D46" s="417"/>
      <c r="E46" s="417"/>
      <c r="F46" s="405">
        <v>1</v>
      </c>
      <c r="G46" s="406"/>
      <c r="H46" s="407"/>
      <c r="I46" s="408"/>
      <c r="J46" s="409"/>
    </row>
    <row r="47" spans="3:10" ht="30" customHeight="1" x14ac:dyDescent="0.25">
      <c r="C47" s="417"/>
      <c r="D47" s="417"/>
      <c r="E47" s="417"/>
      <c r="F47" s="405">
        <v>1</v>
      </c>
      <c r="G47" s="406"/>
      <c r="H47" s="407"/>
      <c r="I47" s="408"/>
      <c r="J47" s="409"/>
    </row>
    <row r="48" spans="3:10" ht="30" customHeight="1" x14ac:dyDescent="0.25">
      <c r="C48" s="417"/>
      <c r="D48" s="417"/>
      <c r="E48" s="417"/>
      <c r="F48" s="405">
        <v>1</v>
      </c>
      <c r="G48" s="406"/>
      <c r="H48" s="407"/>
      <c r="I48" s="408"/>
      <c r="J48" s="409"/>
    </row>
    <row r="49" spans="3:10" ht="30" customHeight="1" x14ac:dyDescent="0.25">
      <c r="C49" s="417"/>
      <c r="D49" s="417"/>
      <c r="E49" s="417"/>
      <c r="F49" s="405">
        <v>1</v>
      </c>
      <c r="G49" s="406"/>
      <c r="H49" s="407"/>
      <c r="I49" s="408"/>
      <c r="J49" s="409"/>
    </row>
    <row r="50" spans="3:10" ht="30" customHeight="1" x14ac:dyDescent="0.25">
      <c r="C50" s="417"/>
      <c r="D50" s="417"/>
      <c r="E50" s="417"/>
      <c r="F50" s="405">
        <v>1</v>
      </c>
      <c r="G50" s="406"/>
      <c r="H50" s="407"/>
      <c r="I50" s="408"/>
      <c r="J50" s="409"/>
    </row>
    <row r="51" spans="3:10" ht="30" customHeight="1" x14ac:dyDescent="0.25">
      <c r="C51" s="417"/>
      <c r="D51" s="417"/>
      <c r="E51" s="417"/>
      <c r="F51" s="405">
        <v>1</v>
      </c>
      <c r="G51" s="406"/>
      <c r="H51" s="407"/>
      <c r="I51" s="408"/>
      <c r="J51" s="409"/>
    </row>
    <row r="52" spans="3:10" ht="30" customHeight="1" x14ac:dyDescent="0.25">
      <c r="C52" s="417"/>
      <c r="D52" s="417"/>
      <c r="E52" s="417"/>
      <c r="F52" s="405">
        <v>1</v>
      </c>
      <c r="G52" s="406"/>
      <c r="H52" s="407"/>
      <c r="I52" s="408"/>
      <c r="J52" s="409"/>
    </row>
    <row r="53" spans="3:10" ht="30" customHeight="1" x14ac:dyDescent="0.25">
      <c r="C53" s="417"/>
      <c r="D53" s="417"/>
      <c r="E53" s="417"/>
      <c r="F53" s="405">
        <v>1</v>
      </c>
      <c r="G53" s="406"/>
      <c r="H53" s="407"/>
      <c r="I53" s="408"/>
      <c r="J53" s="409"/>
    </row>
    <row r="54" spans="3:10" ht="30" customHeight="1" x14ac:dyDescent="0.25">
      <c r="C54" s="417"/>
      <c r="D54" s="417"/>
      <c r="E54" s="417"/>
      <c r="F54" s="405">
        <v>1</v>
      </c>
      <c r="G54" s="406"/>
      <c r="H54" s="407"/>
      <c r="I54" s="408"/>
      <c r="J54" s="409"/>
    </row>
    <row r="55" spans="3:10" ht="30" customHeight="1" x14ac:dyDescent="0.25">
      <c r="C55" s="417"/>
      <c r="D55" s="417"/>
      <c r="E55" s="417"/>
      <c r="F55" s="405">
        <v>1</v>
      </c>
      <c r="G55" s="406"/>
      <c r="H55" s="407"/>
      <c r="I55" s="408"/>
      <c r="J55" s="409"/>
    </row>
    <row r="56" spans="3:10" ht="30" customHeight="1" x14ac:dyDescent="0.25">
      <c r="C56" s="417"/>
      <c r="D56" s="417"/>
      <c r="E56" s="417"/>
      <c r="F56" s="405">
        <v>1</v>
      </c>
      <c r="G56" s="406"/>
      <c r="H56" s="407"/>
      <c r="I56" s="408"/>
      <c r="J56" s="409"/>
    </row>
    <row r="57" spans="3:10" ht="30" customHeight="1" x14ac:dyDescent="0.25">
      <c r="C57" s="417"/>
      <c r="D57" s="417"/>
      <c r="E57" s="417"/>
      <c r="F57" s="405">
        <v>1</v>
      </c>
      <c r="G57" s="406"/>
      <c r="H57" s="407"/>
      <c r="I57" s="408"/>
      <c r="J57" s="409"/>
    </row>
    <row r="58" spans="3:10" ht="30" customHeight="1" x14ac:dyDescent="0.25">
      <c r="C58" s="417"/>
      <c r="D58" s="417"/>
      <c r="E58" s="417"/>
      <c r="F58" s="405">
        <v>1</v>
      </c>
      <c r="G58" s="406"/>
      <c r="H58" s="407"/>
      <c r="I58" s="408"/>
      <c r="J58" s="409"/>
    </row>
    <row r="59" spans="3:10" ht="30" customHeight="1" x14ac:dyDescent="0.25">
      <c r="C59" s="417"/>
      <c r="D59" s="417"/>
      <c r="E59" s="417"/>
      <c r="F59" s="405">
        <v>1</v>
      </c>
      <c r="G59" s="406"/>
      <c r="H59" s="407"/>
      <c r="I59" s="408"/>
      <c r="J59" s="409"/>
    </row>
    <row r="60" spans="3:10" ht="30" customHeight="1" x14ac:dyDescent="0.25">
      <c r="C60" s="417"/>
      <c r="D60" s="417"/>
      <c r="E60" s="417"/>
      <c r="F60" s="405">
        <v>1</v>
      </c>
      <c r="G60" s="406"/>
      <c r="H60" s="407"/>
      <c r="I60" s="408"/>
      <c r="J60" s="409"/>
    </row>
    <row r="61" spans="3:10" ht="30" customHeight="1" x14ac:dyDescent="0.25">
      <c r="C61" s="417"/>
      <c r="D61" s="417"/>
      <c r="E61" s="417"/>
      <c r="F61" s="405">
        <v>1</v>
      </c>
      <c r="G61" s="406"/>
      <c r="H61" s="407"/>
      <c r="I61" s="408"/>
      <c r="J61" s="409"/>
    </row>
    <row r="62" spans="3:10" ht="30" customHeight="1" x14ac:dyDescent="0.25">
      <c r="C62" s="417"/>
      <c r="D62" s="417"/>
      <c r="E62" s="417"/>
      <c r="F62" s="405">
        <v>1</v>
      </c>
      <c r="G62" s="406"/>
      <c r="H62" s="407"/>
      <c r="I62" s="408"/>
      <c r="J62" s="409"/>
    </row>
    <row r="63" spans="3:10" ht="30" customHeight="1" x14ac:dyDescent="0.25">
      <c r="C63" s="417"/>
      <c r="D63" s="417"/>
      <c r="E63" s="417"/>
      <c r="F63" s="405">
        <v>1</v>
      </c>
      <c r="G63" s="406"/>
      <c r="H63" s="407"/>
      <c r="I63" s="408"/>
      <c r="J63" s="409"/>
    </row>
    <row r="64" spans="3:10" ht="30" customHeight="1" x14ac:dyDescent="0.25">
      <c r="C64" s="417"/>
      <c r="D64" s="417"/>
      <c r="E64" s="417"/>
      <c r="F64" s="405">
        <v>1</v>
      </c>
      <c r="G64" s="406"/>
      <c r="H64" s="407"/>
      <c r="I64" s="408"/>
      <c r="J64" s="409"/>
    </row>
    <row r="65" spans="3:10" ht="30" customHeight="1" x14ac:dyDescent="0.25">
      <c r="C65" s="417"/>
      <c r="D65" s="417"/>
      <c r="E65" s="417"/>
      <c r="F65" s="405">
        <v>1</v>
      </c>
      <c r="G65" s="406"/>
      <c r="H65" s="407"/>
      <c r="I65" s="408"/>
      <c r="J65" s="409"/>
    </row>
    <row r="66" spans="3:10" ht="30" customHeight="1" x14ac:dyDescent="0.25">
      <c r="C66" s="417"/>
      <c r="D66" s="417"/>
      <c r="E66" s="417"/>
      <c r="F66" s="405">
        <v>1</v>
      </c>
      <c r="G66" s="406"/>
      <c r="H66" s="407"/>
      <c r="I66" s="408"/>
      <c r="J66" s="409"/>
    </row>
    <row r="67" spans="3:10" ht="30" customHeight="1" x14ac:dyDescent="0.25">
      <c r="C67" s="417"/>
      <c r="D67" s="417"/>
      <c r="E67" s="417"/>
      <c r="F67" s="405">
        <v>1</v>
      </c>
      <c r="G67" s="406"/>
      <c r="H67" s="407"/>
      <c r="I67" s="408"/>
      <c r="J67" s="409"/>
    </row>
    <row r="68" spans="3:10" ht="30" customHeight="1" x14ac:dyDescent="0.25">
      <c r="C68" s="417"/>
      <c r="D68" s="417"/>
      <c r="E68" s="417"/>
      <c r="F68" s="405">
        <v>1</v>
      </c>
      <c r="G68" s="406"/>
      <c r="H68" s="407"/>
      <c r="I68" s="408"/>
      <c r="J68" s="409"/>
    </row>
    <row r="69" spans="3:10" ht="30" customHeight="1" x14ac:dyDescent="0.25">
      <c r="C69" s="417"/>
      <c r="D69" s="417"/>
      <c r="E69" s="417"/>
      <c r="F69" s="405">
        <v>1</v>
      </c>
      <c r="G69" s="406"/>
      <c r="H69" s="407"/>
      <c r="I69" s="408"/>
      <c r="J69" s="409"/>
    </row>
    <row r="70" spans="3:10" ht="30" customHeight="1" x14ac:dyDescent="0.25">
      <c r="C70" s="417"/>
      <c r="D70" s="417"/>
      <c r="E70" s="417"/>
      <c r="F70" s="405">
        <v>1</v>
      </c>
      <c r="G70" s="406"/>
      <c r="H70" s="407"/>
      <c r="I70" s="408"/>
      <c r="J70" s="409"/>
    </row>
    <row r="71" spans="3:10" ht="30" customHeight="1" x14ac:dyDescent="0.25">
      <c r="C71" s="417"/>
      <c r="D71" s="417"/>
      <c r="E71" s="417"/>
      <c r="F71" s="405">
        <v>1</v>
      </c>
      <c r="G71" s="406"/>
      <c r="H71" s="407"/>
      <c r="I71" s="408"/>
      <c r="J71" s="409"/>
    </row>
    <row r="72" spans="3:10" ht="30" customHeight="1" x14ac:dyDescent="0.25">
      <c r="C72" s="417"/>
      <c r="D72" s="417"/>
      <c r="E72" s="417"/>
      <c r="F72" s="405">
        <v>1</v>
      </c>
      <c r="G72" s="406"/>
      <c r="H72" s="407"/>
      <c r="I72" s="408"/>
      <c r="J72" s="409"/>
    </row>
    <row r="73" spans="3:10" ht="30" customHeight="1" x14ac:dyDescent="0.25">
      <c r="C73" s="417"/>
      <c r="D73" s="417"/>
      <c r="E73" s="417"/>
      <c r="F73" s="405">
        <v>1</v>
      </c>
      <c r="G73" s="406"/>
      <c r="H73" s="407"/>
      <c r="I73" s="408"/>
      <c r="J73" s="409"/>
    </row>
    <row r="74" spans="3:10" ht="30" customHeight="1" x14ac:dyDescent="0.25">
      <c r="C74" s="417"/>
      <c r="D74" s="417"/>
      <c r="E74" s="417"/>
      <c r="F74" s="405">
        <v>1</v>
      </c>
      <c r="G74" s="406"/>
      <c r="H74" s="407"/>
      <c r="I74" s="408"/>
      <c r="J74" s="409"/>
    </row>
    <row r="75" spans="3:10" ht="30" customHeight="1" x14ac:dyDescent="0.25">
      <c r="C75" s="417"/>
      <c r="D75" s="417"/>
      <c r="E75" s="417"/>
      <c r="F75" s="405">
        <v>1</v>
      </c>
      <c r="G75" s="406"/>
      <c r="H75" s="407"/>
      <c r="I75" s="408"/>
      <c r="J75" s="409"/>
    </row>
    <row r="76" spans="3:10" ht="30" customHeight="1" x14ac:dyDescent="0.25">
      <c r="C76" s="417"/>
      <c r="D76" s="417"/>
      <c r="E76" s="417"/>
      <c r="F76" s="405">
        <v>1</v>
      </c>
      <c r="G76" s="406"/>
      <c r="H76" s="407"/>
      <c r="I76" s="408"/>
      <c r="J76" s="409"/>
    </row>
    <row r="77" spans="3:10" ht="30" customHeight="1" x14ac:dyDescent="0.25">
      <c r="C77" s="417"/>
      <c r="D77" s="417"/>
      <c r="E77" s="417"/>
      <c r="F77" s="405">
        <v>1</v>
      </c>
      <c r="G77" s="406"/>
      <c r="H77" s="407"/>
      <c r="I77" s="408"/>
      <c r="J77" s="409"/>
    </row>
    <row r="78" spans="3:10" ht="30" customHeight="1" x14ac:dyDescent="0.25">
      <c r="C78" s="417"/>
      <c r="D78" s="417"/>
      <c r="E78" s="417"/>
      <c r="F78" s="405">
        <v>1</v>
      </c>
      <c r="G78" s="406"/>
      <c r="H78" s="407"/>
      <c r="I78" s="408"/>
      <c r="J78" s="409"/>
    </row>
    <row r="79" spans="3:10" ht="30" customHeight="1" x14ac:dyDescent="0.25">
      <c r="C79" s="417"/>
      <c r="D79" s="417"/>
      <c r="E79" s="417"/>
      <c r="F79" s="405">
        <v>1</v>
      </c>
      <c r="G79" s="406"/>
      <c r="H79" s="407"/>
      <c r="I79" s="408"/>
      <c r="J79" s="409"/>
    </row>
    <row r="80" spans="3:10" ht="30" customHeight="1" x14ac:dyDescent="0.25">
      <c r="C80" s="417"/>
      <c r="D80" s="417"/>
      <c r="E80" s="417"/>
      <c r="F80" s="405">
        <v>1</v>
      </c>
      <c r="G80" s="406"/>
      <c r="H80" s="407"/>
      <c r="I80" s="408"/>
      <c r="J80" s="409"/>
    </row>
    <row r="81" spans="3:10" ht="30" customHeight="1" x14ac:dyDescent="0.25">
      <c r="C81" s="417"/>
      <c r="D81" s="417"/>
      <c r="E81" s="417"/>
      <c r="F81" s="405">
        <v>1</v>
      </c>
      <c r="G81" s="406"/>
      <c r="H81" s="407"/>
      <c r="I81" s="408"/>
      <c r="J81" s="409"/>
    </row>
    <row r="82" spans="3:10" ht="30" customHeight="1" x14ac:dyDescent="0.25">
      <c r="C82" s="417"/>
      <c r="D82" s="417"/>
      <c r="E82" s="417"/>
      <c r="F82" s="405">
        <v>1</v>
      </c>
      <c r="G82" s="406"/>
      <c r="H82" s="407"/>
      <c r="I82" s="408"/>
      <c r="J82" s="409"/>
    </row>
    <row r="83" spans="3:10" ht="30" customHeight="1" x14ac:dyDescent="0.25">
      <c r="C83" s="417"/>
      <c r="D83" s="417"/>
      <c r="E83" s="417"/>
      <c r="F83" s="405">
        <v>1</v>
      </c>
      <c r="G83" s="406"/>
      <c r="H83" s="407"/>
      <c r="I83" s="408"/>
      <c r="J83" s="409"/>
    </row>
    <row r="84" spans="3:10" ht="30" customHeight="1" x14ac:dyDescent="0.25">
      <c r="C84" s="417"/>
      <c r="D84" s="417"/>
      <c r="E84" s="417"/>
      <c r="F84" s="405">
        <v>1</v>
      </c>
      <c r="G84" s="406"/>
      <c r="H84" s="407"/>
      <c r="I84" s="408"/>
      <c r="J84" s="409"/>
    </row>
    <row r="85" spans="3:10" ht="30" customHeight="1" x14ac:dyDescent="0.25">
      <c r="C85" s="417"/>
      <c r="D85" s="417"/>
      <c r="E85" s="417"/>
      <c r="F85" s="405">
        <v>1</v>
      </c>
      <c r="G85" s="406"/>
      <c r="H85" s="407"/>
      <c r="I85" s="408"/>
      <c r="J85" s="409"/>
    </row>
    <row r="86" spans="3:10" ht="30" customHeight="1" x14ac:dyDescent="0.25">
      <c r="C86" s="417"/>
      <c r="D86" s="417"/>
      <c r="E86" s="417"/>
      <c r="F86" s="405">
        <v>1</v>
      </c>
      <c r="G86" s="406"/>
      <c r="H86" s="407"/>
      <c r="I86" s="408"/>
      <c r="J86" s="409"/>
    </row>
    <row r="87" spans="3:10" ht="30" customHeight="1" x14ac:dyDescent="0.25">
      <c r="C87" s="417"/>
      <c r="D87" s="417"/>
      <c r="E87" s="417"/>
      <c r="F87" s="405">
        <v>1</v>
      </c>
      <c r="G87" s="406"/>
      <c r="H87" s="407"/>
      <c r="I87" s="408"/>
      <c r="J87" s="409"/>
    </row>
    <row r="88" spans="3:10" ht="30" customHeight="1" x14ac:dyDescent="0.25">
      <c r="C88" s="417"/>
      <c r="D88" s="417"/>
      <c r="E88" s="417"/>
      <c r="F88" s="405">
        <v>1</v>
      </c>
      <c r="G88" s="406"/>
      <c r="H88" s="407"/>
      <c r="I88" s="408"/>
      <c r="J88" s="409"/>
    </row>
    <row r="89" spans="3:10" ht="30" customHeight="1" x14ac:dyDescent="0.25">
      <c r="C89" s="417"/>
      <c r="D89" s="417"/>
      <c r="E89" s="417"/>
      <c r="F89" s="405">
        <v>1</v>
      </c>
      <c r="G89" s="406"/>
      <c r="H89" s="407"/>
      <c r="I89" s="408"/>
      <c r="J89" s="409"/>
    </row>
    <row r="90" spans="3:10" ht="30" customHeight="1" x14ac:dyDescent="0.25">
      <c r="C90" s="417"/>
      <c r="D90" s="417"/>
      <c r="E90" s="417"/>
      <c r="F90" s="405">
        <v>1</v>
      </c>
      <c r="G90" s="406"/>
      <c r="H90" s="407"/>
      <c r="I90" s="408"/>
      <c r="J90" s="409"/>
    </row>
    <row r="91" spans="3:10" ht="30" customHeight="1" x14ac:dyDescent="0.25">
      <c r="C91" s="417"/>
      <c r="D91" s="417"/>
      <c r="E91" s="417"/>
      <c r="F91" s="405">
        <v>1</v>
      </c>
      <c r="G91" s="406"/>
      <c r="H91" s="407"/>
      <c r="I91" s="408"/>
      <c r="J91" s="409"/>
    </row>
    <row r="92" spans="3:10" ht="30" customHeight="1" x14ac:dyDescent="0.25">
      <c r="C92" s="417"/>
      <c r="D92" s="417"/>
      <c r="E92" s="417"/>
      <c r="F92" s="405">
        <v>1</v>
      </c>
      <c r="G92" s="406"/>
      <c r="H92" s="407"/>
      <c r="I92" s="408"/>
      <c r="J92" s="409"/>
    </row>
    <row r="93" spans="3:10" ht="30" customHeight="1" x14ac:dyDescent="0.25">
      <c r="C93" s="417"/>
      <c r="D93" s="417"/>
      <c r="E93" s="417"/>
      <c r="F93" s="405">
        <v>1</v>
      </c>
      <c r="G93" s="406"/>
      <c r="H93" s="407"/>
      <c r="I93" s="408"/>
      <c r="J93" s="409"/>
    </row>
    <row r="94" spans="3:10" ht="30" customHeight="1" x14ac:dyDescent="0.25">
      <c r="C94" s="417"/>
      <c r="D94" s="417"/>
      <c r="E94" s="417"/>
      <c r="F94" s="405">
        <v>1</v>
      </c>
      <c r="G94" s="406"/>
      <c r="H94" s="407"/>
      <c r="I94" s="408"/>
      <c r="J94" s="409"/>
    </row>
    <row r="95" spans="3:10" ht="30" customHeight="1" x14ac:dyDescent="0.25">
      <c r="C95" s="417"/>
      <c r="D95" s="417"/>
      <c r="E95" s="417"/>
      <c r="F95" s="405">
        <v>1</v>
      </c>
      <c r="G95" s="406"/>
      <c r="H95" s="407"/>
      <c r="I95" s="408"/>
      <c r="J95" s="409"/>
    </row>
    <row r="96" spans="3:10" ht="30" customHeight="1" x14ac:dyDescent="0.25">
      <c r="C96" s="417"/>
      <c r="D96" s="417"/>
      <c r="E96" s="417"/>
      <c r="F96" s="405">
        <v>1</v>
      </c>
      <c r="G96" s="406"/>
      <c r="H96" s="407"/>
      <c r="I96" s="408"/>
      <c r="J96" s="409"/>
    </row>
    <row r="97" spans="3:10" ht="30" customHeight="1" x14ac:dyDescent="0.25">
      <c r="C97" s="417"/>
      <c r="D97" s="417"/>
      <c r="E97" s="417"/>
      <c r="F97" s="405">
        <v>1</v>
      </c>
      <c r="G97" s="406"/>
      <c r="H97" s="407"/>
      <c r="I97" s="408"/>
      <c r="J97" s="409"/>
    </row>
    <row r="98" spans="3:10" ht="30" customHeight="1" x14ac:dyDescent="0.25">
      <c r="C98" s="417"/>
      <c r="D98" s="417"/>
      <c r="E98" s="417"/>
      <c r="F98" s="405">
        <v>1</v>
      </c>
      <c r="G98" s="406"/>
      <c r="H98" s="407"/>
      <c r="I98" s="408"/>
      <c r="J98" s="409"/>
    </row>
    <row r="99" spans="3:10" ht="30" customHeight="1" x14ac:dyDescent="0.25">
      <c r="C99" s="417"/>
      <c r="D99" s="417"/>
      <c r="E99" s="417"/>
      <c r="F99" s="405">
        <v>1</v>
      </c>
      <c r="G99" s="406"/>
      <c r="H99" s="407"/>
      <c r="I99" s="408"/>
      <c r="J99" s="409"/>
    </row>
    <row r="100" spans="3:10" ht="30" customHeight="1" x14ac:dyDescent="0.25">
      <c r="C100" s="417"/>
      <c r="D100" s="417"/>
      <c r="E100" s="417"/>
      <c r="F100" s="405">
        <v>1</v>
      </c>
      <c r="G100" s="406"/>
      <c r="H100" s="407"/>
      <c r="I100" s="408"/>
      <c r="J100" s="409"/>
    </row>
    <row r="101" spans="3:10" ht="30" customHeight="1" x14ac:dyDescent="0.25">
      <c r="C101" s="417"/>
      <c r="D101" s="417"/>
      <c r="E101" s="417"/>
      <c r="F101" s="405">
        <v>1</v>
      </c>
      <c r="G101" s="406"/>
      <c r="H101" s="407"/>
      <c r="I101" s="408"/>
      <c r="J101" s="409"/>
    </row>
    <row r="102" spans="3:10" ht="30" customHeight="1" x14ac:dyDescent="0.25">
      <c r="C102" s="417"/>
      <c r="D102" s="417"/>
      <c r="E102" s="417"/>
      <c r="F102" s="405">
        <v>1</v>
      </c>
      <c r="G102" s="406"/>
      <c r="H102" s="407"/>
      <c r="I102" s="408"/>
      <c r="J102" s="409"/>
    </row>
    <row r="103" spans="3:10" ht="30" customHeight="1" x14ac:dyDescent="0.25">
      <c r="C103" s="417"/>
      <c r="D103" s="417"/>
      <c r="E103" s="417"/>
      <c r="F103" s="405">
        <v>1</v>
      </c>
      <c r="G103" s="406"/>
      <c r="H103" s="407"/>
      <c r="I103" s="408"/>
      <c r="J103" s="409"/>
    </row>
    <row r="104" spans="3:10" ht="30" customHeight="1" x14ac:dyDescent="0.25">
      <c r="C104" s="417"/>
      <c r="D104" s="417"/>
      <c r="E104" s="417"/>
      <c r="F104" s="405">
        <v>1</v>
      </c>
      <c r="G104" s="406"/>
      <c r="H104" s="407"/>
      <c r="I104" s="408"/>
      <c r="J104" s="409"/>
    </row>
    <row r="105" spans="3:10" ht="30" customHeight="1" x14ac:dyDescent="0.25">
      <c r="C105" s="417"/>
      <c r="D105" s="417"/>
      <c r="E105" s="417"/>
      <c r="F105" s="405">
        <v>1</v>
      </c>
      <c r="G105" s="406"/>
      <c r="H105" s="407"/>
      <c r="I105" s="408"/>
      <c r="J105" s="409"/>
    </row>
    <row r="106" spans="3:10" ht="30" customHeight="1" x14ac:dyDescent="0.25">
      <c r="C106" s="417"/>
      <c r="D106" s="417"/>
      <c r="E106" s="417"/>
      <c r="F106" s="405">
        <v>1</v>
      </c>
      <c r="G106" s="406"/>
      <c r="H106" s="407"/>
      <c r="I106" s="408"/>
      <c r="J106" s="409"/>
    </row>
    <row r="107" spans="3:10" ht="30" customHeight="1" x14ac:dyDescent="0.25">
      <c r="C107" s="417"/>
      <c r="D107" s="417"/>
      <c r="E107" s="417"/>
      <c r="F107" s="405">
        <v>1</v>
      </c>
      <c r="G107" s="406"/>
      <c r="H107" s="407"/>
      <c r="I107" s="408"/>
      <c r="J107" s="409"/>
    </row>
    <row r="108" spans="3:10" ht="30" customHeight="1" x14ac:dyDescent="0.25">
      <c r="C108" s="417"/>
      <c r="D108" s="417"/>
      <c r="E108" s="417"/>
      <c r="F108" s="405">
        <v>1</v>
      </c>
      <c r="G108" s="406"/>
      <c r="H108" s="407"/>
      <c r="I108" s="408"/>
      <c r="J108" s="409"/>
    </row>
    <row r="109" spans="3:10" ht="30" customHeight="1" x14ac:dyDescent="0.25">
      <c r="C109" s="417"/>
      <c r="D109" s="417"/>
      <c r="E109" s="417"/>
      <c r="F109" s="405">
        <v>1</v>
      </c>
      <c r="G109" s="406"/>
      <c r="H109" s="407"/>
      <c r="I109" s="408"/>
      <c r="J109" s="409"/>
    </row>
    <row r="110" spans="3:10" ht="30" customHeight="1" x14ac:dyDescent="0.25">
      <c r="C110" s="417"/>
      <c r="D110" s="417"/>
      <c r="E110" s="417"/>
      <c r="F110" s="405">
        <v>1</v>
      </c>
      <c r="G110" s="406"/>
      <c r="H110" s="407"/>
      <c r="I110" s="408"/>
      <c r="J110" s="409"/>
    </row>
    <row r="111" spans="3:10" ht="30" customHeight="1" x14ac:dyDescent="0.25">
      <c r="C111" s="417"/>
      <c r="D111" s="417"/>
      <c r="E111" s="417"/>
      <c r="F111" s="405">
        <v>1</v>
      </c>
      <c r="G111" s="406"/>
      <c r="H111" s="407"/>
      <c r="I111" s="408"/>
      <c r="J111" s="409"/>
    </row>
    <row r="112" spans="3:10" ht="30" customHeight="1" x14ac:dyDescent="0.25">
      <c r="C112" s="417"/>
      <c r="D112" s="417"/>
      <c r="E112" s="417"/>
      <c r="F112" s="405">
        <v>1</v>
      </c>
      <c r="G112" s="406"/>
      <c r="H112" s="407"/>
      <c r="I112" s="408"/>
      <c r="J112" s="409"/>
    </row>
    <row r="113" spans="3:10" ht="30" customHeight="1" x14ac:dyDescent="0.25">
      <c r="C113" s="417"/>
      <c r="D113" s="417"/>
      <c r="E113" s="417"/>
      <c r="F113" s="405">
        <v>1</v>
      </c>
      <c r="G113" s="406"/>
      <c r="H113" s="407"/>
      <c r="I113" s="408"/>
      <c r="J113" s="409"/>
    </row>
    <row r="114" spans="3:10" ht="30" customHeight="1" x14ac:dyDescent="0.25">
      <c r="C114" s="417"/>
      <c r="D114" s="417"/>
      <c r="E114" s="417"/>
      <c r="F114" s="405">
        <v>1</v>
      </c>
      <c r="G114" s="406"/>
      <c r="H114" s="407"/>
      <c r="I114" s="408"/>
      <c r="J114" s="409"/>
    </row>
    <row r="115" spans="3:10" ht="30" customHeight="1" x14ac:dyDescent="0.25">
      <c r="C115" s="417"/>
      <c r="D115" s="417"/>
      <c r="E115" s="417"/>
      <c r="F115" s="405">
        <v>1</v>
      </c>
      <c r="G115" s="406"/>
      <c r="H115" s="407"/>
      <c r="I115" s="408"/>
      <c r="J115" s="409"/>
    </row>
    <row r="116" spans="3:10" ht="30" customHeight="1" x14ac:dyDescent="0.25">
      <c r="C116" s="417"/>
      <c r="D116" s="417"/>
      <c r="E116" s="417"/>
      <c r="F116" s="405">
        <v>1</v>
      </c>
      <c r="G116" s="406"/>
      <c r="H116" s="407"/>
      <c r="I116" s="408"/>
      <c r="J116" s="409"/>
    </row>
    <row r="117" spans="3:10" ht="30" customHeight="1" x14ac:dyDescent="0.25">
      <c r="C117" s="417"/>
      <c r="D117" s="417"/>
      <c r="E117" s="417"/>
      <c r="F117" s="405">
        <v>1</v>
      </c>
      <c r="G117" s="406"/>
      <c r="H117" s="407"/>
      <c r="I117" s="408"/>
      <c r="J117" s="409"/>
    </row>
    <row r="118" spans="3:10" ht="30" customHeight="1" x14ac:dyDescent="0.25">
      <c r="C118" s="417"/>
      <c r="D118" s="417"/>
      <c r="E118" s="417"/>
      <c r="F118" s="405">
        <v>1</v>
      </c>
      <c r="G118" s="406"/>
      <c r="H118" s="407"/>
      <c r="I118" s="408"/>
      <c r="J118" s="409"/>
    </row>
    <row r="119" spans="3:10" ht="30" customHeight="1" x14ac:dyDescent="0.25">
      <c r="C119" s="417"/>
      <c r="D119" s="417"/>
      <c r="E119" s="417"/>
      <c r="F119" s="405">
        <v>1</v>
      </c>
      <c r="G119" s="406"/>
      <c r="H119" s="407"/>
      <c r="I119" s="408"/>
      <c r="J119" s="409"/>
    </row>
    <row r="120" spans="3:10" ht="30" customHeight="1" x14ac:dyDescent="0.25">
      <c r="C120" s="417"/>
      <c r="D120" s="417"/>
      <c r="E120" s="417"/>
      <c r="F120" s="405">
        <v>1</v>
      </c>
      <c r="G120" s="406"/>
      <c r="H120" s="407"/>
      <c r="I120" s="408"/>
      <c r="J120" s="409"/>
    </row>
    <row r="121" spans="3:10" ht="30" customHeight="1" x14ac:dyDescent="0.25">
      <c r="C121" s="417"/>
      <c r="D121" s="417"/>
      <c r="E121" s="417"/>
      <c r="F121" s="405">
        <v>1</v>
      </c>
      <c r="G121" s="406"/>
      <c r="H121" s="407"/>
      <c r="I121" s="408"/>
      <c r="J121" s="409"/>
    </row>
    <row r="122" spans="3:10" ht="30" customHeight="1" x14ac:dyDescent="0.25">
      <c r="C122" s="417"/>
      <c r="D122" s="417"/>
      <c r="E122" s="417"/>
      <c r="F122" s="405">
        <v>1</v>
      </c>
      <c r="G122" s="406"/>
      <c r="H122" s="407"/>
      <c r="I122" s="408"/>
      <c r="J122" s="409"/>
    </row>
    <row r="123" spans="3:10" ht="30" customHeight="1" x14ac:dyDescent="0.25">
      <c r="C123" s="417"/>
      <c r="D123" s="417"/>
      <c r="E123" s="417"/>
      <c r="F123" s="405">
        <v>1</v>
      </c>
      <c r="G123" s="406"/>
      <c r="H123" s="407"/>
      <c r="I123" s="408"/>
      <c r="J123" s="409"/>
    </row>
    <row r="124" spans="3:10" ht="30" customHeight="1" x14ac:dyDescent="0.25">
      <c r="C124" s="417"/>
      <c r="D124" s="417"/>
      <c r="E124" s="417"/>
      <c r="F124" s="405">
        <v>1</v>
      </c>
      <c r="G124" s="406"/>
      <c r="H124" s="407"/>
      <c r="I124" s="408"/>
      <c r="J124" s="409"/>
    </row>
    <row r="125" spans="3:10" ht="30" customHeight="1" x14ac:dyDescent="0.25">
      <c r="C125" s="417"/>
      <c r="D125" s="417"/>
      <c r="E125" s="417"/>
      <c r="F125" s="405">
        <v>1</v>
      </c>
      <c r="G125" s="406"/>
      <c r="H125" s="407"/>
      <c r="I125" s="408"/>
      <c r="J125" s="409"/>
    </row>
    <row r="126" spans="3:10" ht="30" customHeight="1" x14ac:dyDescent="0.25">
      <c r="C126" s="417"/>
      <c r="D126" s="417"/>
      <c r="E126" s="417"/>
      <c r="F126" s="405">
        <v>1</v>
      </c>
      <c r="G126" s="406"/>
      <c r="H126" s="407"/>
      <c r="I126" s="408"/>
      <c r="J126" s="409"/>
    </row>
    <row r="127" spans="3:10" ht="30" customHeight="1" x14ac:dyDescent="0.25">
      <c r="C127" s="417"/>
      <c r="D127" s="417"/>
      <c r="E127" s="417"/>
      <c r="F127" s="405">
        <v>1</v>
      </c>
      <c r="G127" s="406"/>
      <c r="H127" s="407"/>
      <c r="I127" s="408"/>
      <c r="J127" s="409"/>
    </row>
    <row r="128" spans="3:10" ht="30" customHeight="1" x14ac:dyDescent="0.25">
      <c r="C128" s="417"/>
      <c r="D128" s="417"/>
      <c r="E128" s="417"/>
      <c r="F128" s="405">
        <v>1</v>
      </c>
      <c r="G128" s="406"/>
      <c r="H128" s="407"/>
      <c r="I128" s="408"/>
      <c r="J128" s="409"/>
    </row>
    <row r="129" spans="3:10" ht="30" customHeight="1" x14ac:dyDescent="0.25">
      <c r="C129" s="417"/>
      <c r="D129" s="417"/>
      <c r="E129" s="417"/>
      <c r="F129" s="405">
        <v>1</v>
      </c>
      <c r="G129" s="406"/>
      <c r="H129" s="407"/>
      <c r="I129" s="408"/>
      <c r="J129" s="409"/>
    </row>
    <row r="130" spans="3:10" ht="30" customHeight="1" x14ac:dyDescent="0.25">
      <c r="C130" s="417"/>
      <c r="D130" s="417"/>
      <c r="E130" s="417"/>
      <c r="F130" s="405">
        <v>1</v>
      </c>
      <c r="G130" s="406"/>
      <c r="H130" s="407"/>
      <c r="I130" s="408"/>
      <c r="J130" s="409"/>
    </row>
    <row r="131" spans="3:10" ht="30" customHeight="1" x14ac:dyDescent="0.25">
      <c r="C131" s="417"/>
      <c r="D131" s="417"/>
      <c r="E131" s="417"/>
      <c r="F131" s="405">
        <v>1</v>
      </c>
      <c r="G131" s="406"/>
      <c r="H131" s="407"/>
      <c r="I131" s="408"/>
      <c r="J131" s="409"/>
    </row>
    <row r="132" spans="3:10" ht="30" customHeight="1" x14ac:dyDescent="0.25">
      <c r="C132" s="417"/>
      <c r="D132" s="417"/>
      <c r="E132" s="417"/>
      <c r="F132" s="405">
        <v>1</v>
      </c>
      <c r="G132" s="406"/>
      <c r="H132" s="407"/>
      <c r="I132" s="408"/>
      <c r="J132" s="409"/>
    </row>
    <row r="133" spans="3:10" ht="30" customHeight="1" x14ac:dyDescent="0.25">
      <c r="C133" s="417"/>
      <c r="D133" s="417"/>
      <c r="E133" s="417"/>
      <c r="F133" s="405">
        <v>1</v>
      </c>
      <c r="G133" s="406"/>
      <c r="H133" s="407"/>
      <c r="I133" s="408"/>
      <c r="J133" s="409"/>
    </row>
    <row r="134" spans="3:10" ht="30" customHeight="1" x14ac:dyDescent="0.25">
      <c r="C134" s="417"/>
      <c r="D134" s="417"/>
      <c r="E134" s="417"/>
      <c r="F134" s="405">
        <v>1</v>
      </c>
      <c r="G134" s="406"/>
      <c r="H134" s="407"/>
      <c r="I134" s="408"/>
      <c r="J134" s="409"/>
    </row>
    <row r="135" spans="3:10" ht="30" customHeight="1" x14ac:dyDescent="0.25">
      <c r="C135" s="417"/>
      <c r="D135" s="417"/>
      <c r="E135" s="417"/>
      <c r="F135" s="405">
        <v>1</v>
      </c>
      <c r="G135" s="406"/>
      <c r="H135" s="407"/>
      <c r="I135" s="408"/>
      <c r="J135" s="409"/>
    </row>
    <row r="136" spans="3:10" ht="30" customHeight="1" x14ac:dyDescent="0.25">
      <c r="C136" s="417"/>
      <c r="D136" s="417"/>
      <c r="E136" s="417"/>
      <c r="F136" s="405">
        <v>1</v>
      </c>
      <c r="G136" s="406"/>
      <c r="H136" s="407"/>
      <c r="I136" s="408"/>
      <c r="J136" s="409"/>
    </row>
    <row r="137" spans="3:10" ht="30" customHeight="1" x14ac:dyDescent="0.25">
      <c r="C137" s="417"/>
      <c r="D137" s="417"/>
      <c r="E137" s="417"/>
      <c r="F137" s="405">
        <v>1</v>
      </c>
      <c r="G137" s="406"/>
      <c r="H137" s="407"/>
      <c r="I137" s="408"/>
      <c r="J137" s="409"/>
    </row>
    <row r="138" spans="3:10" ht="30" customHeight="1" x14ac:dyDescent="0.25">
      <c r="C138" s="417"/>
      <c r="D138" s="417"/>
      <c r="E138" s="417"/>
      <c r="F138" s="405">
        <v>1</v>
      </c>
      <c r="G138" s="406"/>
      <c r="H138" s="407"/>
      <c r="I138" s="408"/>
      <c r="J138" s="409"/>
    </row>
    <row r="139" spans="3:10" ht="30" customHeight="1" x14ac:dyDescent="0.25">
      <c r="C139" s="417"/>
      <c r="D139" s="417"/>
      <c r="E139" s="417"/>
      <c r="F139" s="405">
        <v>1</v>
      </c>
      <c r="G139" s="406"/>
      <c r="H139" s="407"/>
      <c r="I139" s="408"/>
      <c r="J139" s="409"/>
    </row>
    <row r="140" spans="3:10" ht="30" customHeight="1" x14ac:dyDescent="0.25">
      <c r="C140" s="417"/>
      <c r="D140" s="417"/>
      <c r="E140" s="417"/>
      <c r="F140" s="405">
        <v>1</v>
      </c>
      <c r="G140" s="406"/>
      <c r="H140" s="407"/>
      <c r="I140" s="408"/>
      <c r="J140" s="409"/>
    </row>
    <row r="141" spans="3:10" ht="30" customHeight="1" x14ac:dyDescent="0.25">
      <c r="C141" s="417"/>
      <c r="D141" s="417"/>
      <c r="E141" s="417"/>
      <c r="F141" s="405">
        <v>1</v>
      </c>
      <c r="G141" s="406"/>
      <c r="H141" s="407"/>
      <c r="I141" s="408"/>
      <c r="J141" s="409"/>
    </row>
    <row r="142" spans="3:10" ht="30" customHeight="1" x14ac:dyDescent="0.25">
      <c r="C142" s="417"/>
      <c r="D142" s="417"/>
      <c r="E142" s="417"/>
      <c r="F142" s="405">
        <v>1</v>
      </c>
      <c r="G142" s="406"/>
      <c r="H142" s="407"/>
      <c r="I142" s="408"/>
      <c r="J142" s="409"/>
    </row>
    <row r="143" spans="3:10" ht="30" customHeight="1" x14ac:dyDescent="0.25">
      <c r="C143" s="417"/>
      <c r="D143" s="417"/>
      <c r="E143" s="417"/>
      <c r="F143" s="405">
        <v>1</v>
      </c>
      <c r="G143" s="406"/>
      <c r="H143" s="407"/>
      <c r="I143" s="408"/>
      <c r="J143" s="409"/>
    </row>
    <row r="144" spans="3:10" ht="30" customHeight="1" x14ac:dyDescent="0.25">
      <c r="C144" s="417"/>
      <c r="D144" s="417"/>
      <c r="E144" s="417"/>
      <c r="F144" s="405">
        <v>1</v>
      </c>
      <c r="G144" s="406"/>
      <c r="H144" s="407"/>
      <c r="I144" s="408"/>
      <c r="J144" s="409"/>
    </row>
    <row r="145" spans="3:10" ht="30" customHeight="1" x14ac:dyDescent="0.25">
      <c r="C145" s="417"/>
      <c r="D145" s="417"/>
      <c r="E145" s="417"/>
      <c r="F145" s="405">
        <v>1</v>
      </c>
      <c r="G145" s="406"/>
      <c r="H145" s="407"/>
      <c r="I145" s="408"/>
      <c r="J145" s="409"/>
    </row>
    <row r="146" spans="3:10" ht="30" customHeight="1" x14ac:dyDescent="0.25">
      <c r="C146" s="417"/>
      <c r="D146" s="417"/>
      <c r="E146" s="417"/>
      <c r="F146" s="405">
        <v>1</v>
      </c>
      <c r="G146" s="406"/>
      <c r="H146" s="407"/>
      <c r="I146" s="408"/>
      <c r="J146" s="409"/>
    </row>
    <row r="147" spans="3:10" ht="30" customHeight="1" x14ac:dyDescent="0.25">
      <c r="C147" s="417"/>
      <c r="D147" s="417"/>
      <c r="E147" s="417"/>
      <c r="F147" s="405">
        <v>1</v>
      </c>
      <c r="G147" s="406"/>
      <c r="H147" s="407"/>
      <c r="I147" s="408"/>
      <c r="J147" s="409"/>
    </row>
    <row r="148" spans="3:10" ht="30" customHeight="1" x14ac:dyDescent="0.25">
      <c r="C148" s="417"/>
      <c r="D148" s="417"/>
      <c r="E148" s="417"/>
      <c r="F148" s="405">
        <v>1</v>
      </c>
      <c r="G148" s="406"/>
      <c r="H148" s="407"/>
      <c r="I148" s="408"/>
      <c r="J148" s="409"/>
    </row>
    <row r="149" spans="3:10" ht="30" customHeight="1" x14ac:dyDescent="0.25">
      <c r="C149" s="417"/>
      <c r="D149" s="417"/>
      <c r="E149" s="417"/>
      <c r="F149" s="405">
        <v>1</v>
      </c>
      <c r="G149" s="406"/>
      <c r="H149" s="407"/>
      <c r="I149" s="408"/>
      <c r="J149" s="409"/>
    </row>
    <row r="150" spans="3:10" ht="30" customHeight="1" x14ac:dyDescent="0.25">
      <c r="C150" s="417"/>
      <c r="D150" s="417"/>
      <c r="E150" s="417"/>
      <c r="F150" s="405">
        <v>1</v>
      </c>
      <c r="G150" s="406"/>
      <c r="H150" s="407"/>
      <c r="I150" s="408"/>
      <c r="J150" s="409"/>
    </row>
    <row r="151" spans="3:10" ht="30" customHeight="1" x14ac:dyDescent="0.25">
      <c r="C151" s="417"/>
      <c r="D151" s="417"/>
      <c r="E151" s="417"/>
      <c r="F151" s="405">
        <v>1</v>
      </c>
      <c r="G151" s="406"/>
      <c r="H151" s="407"/>
      <c r="I151" s="408"/>
      <c r="J151" s="409"/>
    </row>
    <row r="152" spans="3:10" ht="30" customHeight="1" x14ac:dyDescent="0.25">
      <c r="C152" s="417"/>
      <c r="D152" s="417"/>
      <c r="E152" s="417"/>
      <c r="F152" s="405">
        <v>1</v>
      </c>
      <c r="G152" s="406"/>
      <c r="H152" s="407"/>
      <c r="I152" s="408"/>
      <c r="J152" s="409"/>
    </row>
    <row r="153" spans="3:10" ht="30" customHeight="1" x14ac:dyDescent="0.25">
      <c r="C153" s="417"/>
      <c r="D153" s="417"/>
      <c r="E153" s="417"/>
      <c r="F153" s="405">
        <v>1</v>
      </c>
      <c r="G153" s="406"/>
      <c r="H153" s="407"/>
      <c r="I153" s="408"/>
      <c r="J153" s="409"/>
    </row>
    <row r="154" spans="3:10" ht="30" customHeight="1" x14ac:dyDescent="0.25">
      <c r="C154" s="417"/>
      <c r="D154" s="417"/>
      <c r="E154" s="417"/>
      <c r="F154" s="405">
        <v>1</v>
      </c>
      <c r="G154" s="406"/>
      <c r="H154" s="407"/>
      <c r="I154" s="408"/>
      <c r="J154" s="409"/>
    </row>
    <row r="155" spans="3:10" ht="30" customHeight="1" x14ac:dyDescent="0.25">
      <c r="C155" s="417"/>
      <c r="D155" s="417"/>
      <c r="E155" s="417"/>
      <c r="F155" s="405">
        <v>1</v>
      </c>
      <c r="G155" s="406"/>
      <c r="H155" s="407"/>
      <c r="I155" s="408"/>
      <c r="J155" s="409"/>
    </row>
    <row r="156" spans="3:10" ht="30" customHeight="1" x14ac:dyDescent="0.25">
      <c r="C156" s="417"/>
      <c r="D156" s="417"/>
      <c r="E156" s="417"/>
      <c r="F156" s="405">
        <v>1</v>
      </c>
      <c r="G156" s="406"/>
      <c r="H156" s="407"/>
      <c r="I156" s="408"/>
      <c r="J156" s="409"/>
    </row>
    <row r="157" spans="3:10" ht="30" customHeight="1" x14ac:dyDescent="0.25">
      <c r="C157" s="417"/>
      <c r="D157" s="417"/>
      <c r="E157" s="417"/>
      <c r="F157" s="405">
        <v>1</v>
      </c>
      <c r="G157" s="406"/>
      <c r="H157" s="407"/>
      <c r="I157" s="408"/>
      <c r="J157" s="409"/>
    </row>
    <row r="158" spans="3:10" ht="30" customHeight="1" x14ac:dyDescent="0.25">
      <c r="C158" s="417"/>
      <c r="D158" s="417"/>
      <c r="E158" s="417"/>
      <c r="F158" s="405">
        <v>1</v>
      </c>
      <c r="G158" s="406"/>
      <c r="H158" s="407"/>
      <c r="I158" s="408"/>
      <c r="J158" s="409"/>
    </row>
    <row r="159" spans="3:10" ht="30" customHeight="1" x14ac:dyDescent="0.25">
      <c r="C159" s="417"/>
      <c r="D159" s="417"/>
      <c r="E159" s="417"/>
      <c r="F159" s="405">
        <v>1</v>
      </c>
      <c r="G159" s="406"/>
      <c r="H159" s="407"/>
      <c r="I159" s="408"/>
      <c r="J159" s="409"/>
    </row>
    <row r="160" spans="3:10" ht="30" customHeight="1" x14ac:dyDescent="0.25">
      <c r="C160" s="417"/>
      <c r="D160" s="417"/>
      <c r="E160" s="417"/>
      <c r="F160" s="405">
        <v>1</v>
      </c>
      <c r="G160" s="406"/>
      <c r="H160" s="407"/>
      <c r="I160" s="408"/>
      <c r="J160" s="409"/>
    </row>
    <row r="161" spans="3:10" ht="30" customHeight="1" x14ac:dyDescent="0.25">
      <c r="C161" s="417"/>
      <c r="D161" s="417"/>
      <c r="E161" s="417"/>
      <c r="F161" s="405">
        <v>1</v>
      </c>
      <c r="G161" s="406"/>
      <c r="H161" s="407"/>
      <c r="I161" s="408"/>
      <c r="J161" s="409"/>
    </row>
    <row r="162" spans="3:10" ht="30" customHeight="1" x14ac:dyDescent="0.25">
      <c r="C162" s="417"/>
      <c r="D162" s="417"/>
      <c r="E162" s="417"/>
      <c r="F162" s="405">
        <v>1</v>
      </c>
      <c r="G162" s="406"/>
      <c r="H162" s="407"/>
      <c r="I162" s="408"/>
      <c r="J162" s="409"/>
    </row>
    <row r="163" spans="3:10" ht="30" customHeight="1" x14ac:dyDescent="0.25">
      <c r="C163" s="417"/>
      <c r="D163" s="417"/>
      <c r="E163" s="417"/>
      <c r="F163" s="405">
        <v>1</v>
      </c>
      <c r="G163" s="406"/>
      <c r="H163" s="407"/>
      <c r="I163" s="408"/>
      <c r="J163" s="409"/>
    </row>
    <row r="164" spans="3:10" ht="30" customHeight="1" x14ac:dyDescent="0.25">
      <c r="C164" s="417"/>
      <c r="D164" s="417"/>
      <c r="E164" s="417"/>
      <c r="F164" s="405">
        <v>1</v>
      </c>
      <c r="G164" s="406"/>
      <c r="H164" s="407"/>
      <c r="I164" s="408"/>
      <c r="J164" s="409"/>
    </row>
    <row r="165" spans="3:10" ht="30" customHeight="1" x14ac:dyDescent="0.25">
      <c r="C165" s="417"/>
      <c r="D165" s="417"/>
      <c r="E165" s="417"/>
      <c r="F165" s="405">
        <v>1</v>
      </c>
      <c r="G165" s="406"/>
      <c r="H165" s="407"/>
      <c r="I165" s="408"/>
      <c r="J165" s="409"/>
    </row>
    <row r="166" spans="3:10" ht="30" customHeight="1" x14ac:dyDescent="0.25">
      <c r="C166" s="417"/>
      <c r="D166" s="417"/>
      <c r="E166" s="417"/>
      <c r="F166" s="405">
        <v>1</v>
      </c>
      <c r="G166" s="406"/>
      <c r="H166" s="407"/>
      <c r="I166" s="408"/>
      <c r="J166" s="409"/>
    </row>
    <row r="167" spans="3:10" ht="30" customHeight="1" x14ac:dyDescent="0.25">
      <c r="C167" s="417"/>
      <c r="D167" s="417"/>
      <c r="E167" s="417"/>
      <c r="F167" s="405">
        <v>1</v>
      </c>
      <c r="G167" s="406"/>
      <c r="H167" s="407"/>
      <c r="I167" s="408"/>
      <c r="J167" s="409"/>
    </row>
    <row r="168" spans="3:10" ht="30" customHeight="1" x14ac:dyDescent="0.25">
      <c r="C168" s="417"/>
      <c r="D168" s="417"/>
      <c r="E168" s="417"/>
      <c r="F168" s="405">
        <v>1</v>
      </c>
      <c r="G168" s="406"/>
      <c r="H168" s="407"/>
      <c r="I168" s="408"/>
      <c r="J168" s="409"/>
    </row>
    <row r="169" spans="3:10" ht="30" customHeight="1" x14ac:dyDescent="0.25">
      <c r="C169" s="417"/>
      <c r="D169" s="417"/>
      <c r="E169" s="417"/>
      <c r="F169" s="405">
        <v>1</v>
      </c>
      <c r="G169" s="406"/>
      <c r="H169" s="407"/>
      <c r="I169" s="408"/>
      <c r="J169" s="409"/>
    </row>
    <row r="170" spans="3:10" ht="30" customHeight="1" x14ac:dyDescent="0.25">
      <c r="C170" s="417"/>
      <c r="D170" s="417"/>
      <c r="E170" s="417"/>
      <c r="F170" s="405">
        <v>1</v>
      </c>
      <c r="G170" s="406"/>
      <c r="H170" s="407"/>
      <c r="I170" s="408"/>
      <c r="J170" s="409"/>
    </row>
    <row r="171" spans="3:10" ht="30" customHeight="1" x14ac:dyDescent="0.25">
      <c r="C171" s="417"/>
      <c r="D171" s="417"/>
      <c r="E171" s="417"/>
      <c r="F171" s="405">
        <v>1</v>
      </c>
      <c r="G171" s="406"/>
      <c r="H171" s="407"/>
      <c r="I171" s="408"/>
      <c r="J171" s="409"/>
    </row>
    <row r="172" spans="3:10" ht="30" customHeight="1" x14ac:dyDescent="0.25">
      <c r="C172" s="417"/>
      <c r="D172" s="417"/>
      <c r="E172" s="417"/>
      <c r="F172" s="405">
        <v>1</v>
      </c>
      <c r="G172" s="406"/>
      <c r="H172" s="407"/>
      <c r="I172" s="408"/>
      <c r="J172" s="409"/>
    </row>
    <row r="173" spans="3:10" ht="30" customHeight="1" x14ac:dyDescent="0.25">
      <c r="C173" s="417"/>
      <c r="D173" s="417"/>
      <c r="E173" s="417"/>
      <c r="F173" s="405">
        <v>1</v>
      </c>
      <c r="G173" s="406"/>
      <c r="H173" s="407"/>
      <c r="I173" s="408"/>
      <c r="J173" s="409"/>
    </row>
    <row r="174" spans="3:10" ht="30" customHeight="1" x14ac:dyDescent="0.25">
      <c r="C174" s="417"/>
      <c r="D174" s="417"/>
      <c r="E174" s="417"/>
      <c r="F174" s="405">
        <v>1</v>
      </c>
      <c r="G174" s="406"/>
      <c r="H174" s="407"/>
      <c r="I174" s="408"/>
      <c r="J174" s="409"/>
    </row>
    <row r="175" spans="3:10" ht="30" customHeight="1" x14ac:dyDescent="0.25">
      <c r="C175" s="417"/>
      <c r="D175" s="417"/>
      <c r="E175" s="417"/>
      <c r="F175" s="405">
        <v>1</v>
      </c>
      <c r="G175" s="406"/>
      <c r="H175" s="407"/>
      <c r="I175" s="408"/>
      <c r="J175" s="409"/>
    </row>
    <row r="176" spans="3:10" ht="30" customHeight="1" x14ac:dyDescent="0.25">
      <c r="C176" s="417"/>
      <c r="D176" s="417"/>
      <c r="E176" s="417"/>
      <c r="F176" s="405">
        <v>1</v>
      </c>
      <c r="G176" s="406"/>
      <c r="H176" s="407"/>
      <c r="I176" s="408"/>
      <c r="J176" s="409"/>
    </row>
    <row r="177" spans="3:10" ht="30" customHeight="1" x14ac:dyDescent="0.25">
      <c r="C177" s="417"/>
      <c r="D177" s="417"/>
      <c r="E177" s="417"/>
      <c r="F177" s="405">
        <v>1</v>
      </c>
      <c r="G177" s="406"/>
      <c r="H177" s="407"/>
      <c r="I177" s="408"/>
      <c r="J177" s="409"/>
    </row>
    <row r="178" spans="3:10" ht="30" customHeight="1" x14ac:dyDescent="0.25">
      <c r="C178" s="417"/>
      <c r="D178" s="417"/>
      <c r="E178" s="417"/>
      <c r="F178" s="405">
        <v>1</v>
      </c>
      <c r="G178" s="406"/>
      <c r="H178" s="407"/>
      <c r="I178" s="408"/>
      <c r="J178" s="409"/>
    </row>
    <row r="179" spans="3:10" ht="30" customHeight="1" x14ac:dyDescent="0.25">
      <c r="C179" s="417"/>
      <c r="D179" s="417"/>
      <c r="E179" s="417"/>
      <c r="F179" s="405">
        <v>1</v>
      </c>
      <c r="G179" s="406"/>
      <c r="H179" s="407"/>
      <c r="I179" s="408"/>
      <c r="J179" s="409"/>
    </row>
    <row r="180" spans="3:10" ht="30" customHeight="1" x14ac:dyDescent="0.25">
      <c r="C180" s="417"/>
      <c r="D180" s="417"/>
      <c r="E180" s="417"/>
      <c r="F180" s="405">
        <v>1</v>
      </c>
      <c r="G180" s="406"/>
      <c r="H180" s="407"/>
      <c r="I180" s="408"/>
      <c r="J180" s="409"/>
    </row>
    <row r="181" spans="3:10" ht="30" customHeight="1" x14ac:dyDescent="0.25">
      <c r="C181" s="417"/>
      <c r="D181" s="417"/>
      <c r="E181" s="417"/>
      <c r="F181" s="405">
        <v>1</v>
      </c>
      <c r="G181" s="406"/>
      <c r="H181" s="407"/>
      <c r="I181" s="408"/>
      <c r="J181" s="409"/>
    </row>
    <row r="182" spans="3:10" ht="30" customHeight="1" x14ac:dyDescent="0.25">
      <c r="C182" s="417"/>
      <c r="D182" s="417"/>
      <c r="E182" s="417"/>
      <c r="F182" s="405">
        <v>1</v>
      </c>
      <c r="G182" s="406"/>
      <c r="H182" s="407"/>
      <c r="I182" s="408"/>
      <c r="J182" s="409"/>
    </row>
    <row r="183" spans="3:10" ht="30" customHeight="1" x14ac:dyDescent="0.25">
      <c r="C183" s="417"/>
      <c r="D183" s="417"/>
      <c r="E183" s="417"/>
      <c r="F183" s="405">
        <v>1</v>
      </c>
      <c r="G183" s="406"/>
      <c r="H183" s="407"/>
      <c r="I183" s="408"/>
      <c r="J183" s="409"/>
    </row>
    <row r="184" spans="3:10" ht="30" customHeight="1" x14ac:dyDescent="0.25">
      <c r="C184" s="417"/>
      <c r="D184" s="417"/>
      <c r="E184" s="417"/>
      <c r="F184" s="405">
        <v>1</v>
      </c>
      <c r="G184" s="406"/>
      <c r="H184" s="407"/>
      <c r="I184" s="408"/>
      <c r="J184" s="409"/>
    </row>
    <row r="185" spans="3:10" ht="30" customHeight="1" x14ac:dyDescent="0.25">
      <c r="C185" s="417"/>
      <c r="D185" s="417"/>
      <c r="E185" s="417"/>
      <c r="F185" s="405">
        <v>1</v>
      </c>
      <c r="G185" s="406"/>
      <c r="H185" s="407"/>
      <c r="I185" s="408"/>
      <c r="J185" s="409"/>
    </row>
    <row r="186" spans="3:10" ht="30" customHeight="1" x14ac:dyDescent="0.25">
      <c r="C186" s="417"/>
      <c r="D186" s="417"/>
      <c r="E186" s="417"/>
      <c r="F186" s="405">
        <v>1</v>
      </c>
      <c r="G186" s="406"/>
      <c r="H186" s="407"/>
      <c r="I186" s="408"/>
      <c r="J186" s="409"/>
    </row>
    <row r="187" spans="3:10" ht="30" customHeight="1" x14ac:dyDescent="0.25">
      <c r="C187" s="417"/>
      <c r="D187" s="417"/>
      <c r="E187" s="417"/>
      <c r="F187" s="405">
        <v>1</v>
      </c>
      <c r="G187" s="406"/>
      <c r="H187" s="407"/>
      <c r="I187" s="408"/>
      <c r="J187" s="409"/>
    </row>
    <row r="188" spans="3:10" ht="30" customHeight="1" x14ac:dyDescent="0.25">
      <c r="C188" s="417"/>
      <c r="D188" s="417"/>
      <c r="E188" s="417"/>
      <c r="F188" s="405">
        <v>1</v>
      </c>
      <c r="G188" s="406"/>
      <c r="H188" s="407"/>
      <c r="I188" s="408"/>
      <c r="J188" s="409"/>
    </row>
    <row r="189" spans="3:10" ht="30" customHeight="1" x14ac:dyDescent="0.25">
      <c r="C189" s="417"/>
      <c r="D189" s="417"/>
      <c r="E189" s="417"/>
      <c r="F189" s="405">
        <v>1</v>
      </c>
      <c r="G189" s="406"/>
      <c r="H189" s="407"/>
      <c r="I189" s="408"/>
      <c r="J189" s="409"/>
    </row>
    <row r="190" spans="3:10" ht="30" customHeight="1" x14ac:dyDescent="0.25">
      <c r="C190" s="417"/>
      <c r="D190" s="417"/>
      <c r="E190" s="417"/>
      <c r="F190" s="405">
        <v>1</v>
      </c>
      <c r="G190" s="406"/>
      <c r="H190" s="407"/>
      <c r="I190" s="408"/>
      <c r="J190" s="409"/>
    </row>
    <row r="191" spans="3:10" ht="30" customHeight="1" x14ac:dyDescent="0.25">
      <c r="C191" s="417"/>
      <c r="D191" s="417"/>
      <c r="E191" s="417"/>
      <c r="F191" s="405">
        <v>1</v>
      </c>
      <c r="G191" s="406"/>
      <c r="H191" s="407"/>
      <c r="I191" s="408"/>
      <c r="J191" s="409"/>
    </row>
    <row r="192" spans="3:10" ht="30" customHeight="1" x14ac:dyDescent="0.25">
      <c r="C192" s="417"/>
      <c r="D192" s="417"/>
      <c r="E192" s="417"/>
      <c r="F192" s="405">
        <v>1</v>
      </c>
      <c r="G192" s="406"/>
      <c r="H192" s="407"/>
      <c r="I192" s="408"/>
      <c r="J192" s="409"/>
    </row>
    <row r="193" spans="3:10" ht="30" customHeight="1" x14ac:dyDescent="0.25">
      <c r="C193" s="417"/>
      <c r="D193" s="417"/>
      <c r="E193" s="417"/>
      <c r="F193" s="405">
        <v>1</v>
      </c>
      <c r="G193" s="406"/>
      <c r="H193" s="407"/>
      <c r="I193" s="408"/>
      <c r="J193" s="409"/>
    </row>
    <row r="194" spans="3:10" ht="30" customHeight="1" x14ac:dyDescent="0.25">
      <c r="C194" s="417"/>
      <c r="D194" s="417"/>
      <c r="E194" s="417"/>
      <c r="F194" s="405">
        <v>1</v>
      </c>
      <c r="G194" s="406"/>
      <c r="H194" s="407"/>
      <c r="I194" s="408"/>
      <c r="J194" s="409"/>
    </row>
    <row r="195" spans="3:10" ht="30" customHeight="1" x14ac:dyDescent="0.25">
      <c r="C195" s="417"/>
      <c r="D195" s="417"/>
      <c r="E195" s="417"/>
      <c r="F195" s="405">
        <v>1</v>
      </c>
      <c r="G195" s="406"/>
      <c r="H195" s="407"/>
      <c r="I195" s="408"/>
      <c r="J195" s="409"/>
    </row>
    <row r="196" spans="3:10" ht="30" customHeight="1" x14ac:dyDescent="0.25">
      <c r="C196" s="417"/>
      <c r="D196" s="417"/>
      <c r="E196" s="417"/>
      <c r="F196" s="405">
        <v>1</v>
      </c>
      <c r="G196" s="406"/>
      <c r="H196" s="407"/>
      <c r="I196" s="408"/>
      <c r="J196" s="409"/>
    </row>
    <row r="197" spans="3:10" ht="30" customHeight="1" x14ac:dyDescent="0.25">
      <c r="C197" s="417"/>
      <c r="D197" s="417"/>
      <c r="E197" s="417"/>
      <c r="F197" s="405">
        <v>1</v>
      </c>
      <c r="G197" s="406"/>
      <c r="H197" s="407"/>
      <c r="I197" s="408"/>
      <c r="J197" s="409"/>
    </row>
    <row r="198" spans="3:10" ht="30" customHeight="1" x14ac:dyDescent="0.25">
      <c r="C198" s="417"/>
      <c r="D198" s="417"/>
      <c r="E198" s="417"/>
      <c r="F198" s="405">
        <v>1</v>
      </c>
      <c r="G198" s="406"/>
      <c r="H198" s="407"/>
      <c r="I198" s="408"/>
      <c r="J198" s="409"/>
    </row>
    <row r="199" spans="3:10" ht="30" customHeight="1" x14ac:dyDescent="0.25">
      <c r="C199" s="417"/>
      <c r="D199" s="417"/>
      <c r="E199" s="417"/>
      <c r="F199" s="405">
        <v>1</v>
      </c>
      <c r="G199" s="406"/>
      <c r="H199" s="407"/>
      <c r="I199" s="408"/>
      <c r="J199" s="409"/>
    </row>
    <row r="200" spans="3:10" ht="30" customHeight="1" x14ac:dyDescent="0.25">
      <c r="C200" s="417"/>
      <c r="D200" s="417"/>
      <c r="E200" s="417"/>
      <c r="F200" s="405">
        <v>1</v>
      </c>
      <c r="G200" s="406"/>
      <c r="H200" s="407"/>
      <c r="I200" s="408"/>
      <c r="J200" s="409"/>
    </row>
    <row r="201" spans="3:10" ht="30" customHeight="1" x14ac:dyDescent="0.25">
      <c r="C201" s="417"/>
      <c r="D201" s="417"/>
      <c r="E201" s="417"/>
      <c r="F201" s="405">
        <v>1</v>
      </c>
      <c r="G201" s="406"/>
      <c r="H201" s="407"/>
      <c r="I201" s="408"/>
      <c r="J201" s="409"/>
    </row>
    <row r="202" spans="3:10" ht="30" customHeight="1" x14ac:dyDescent="0.25">
      <c r="C202" s="417"/>
      <c r="D202" s="417"/>
      <c r="E202" s="417"/>
      <c r="F202" s="405">
        <v>1</v>
      </c>
      <c r="G202" s="406"/>
      <c r="H202" s="407"/>
      <c r="I202" s="408"/>
      <c r="J202" s="409"/>
    </row>
    <row r="203" spans="3:10" ht="30" customHeight="1" x14ac:dyDescent="0.25">
      <c r="C203" s="417"/>
      <c r="D203" s="417"/>
      <c r="E203" s="417"/>
      <c r="F203" s="405">
        <v>1</v>
      </c>
      <c r="G203" s="406"/>
      <c r="H203" s="407"/>
      <c r="I203" s="408"/>
      <c r="J203" s="409"/>
    </row>
    <row r="204" spans="3:10" ht="30" customHeight="1" x14ac:dyDescent="0.25">
      <c r="C204" s="417"/>
      <c r="D204" s="417"/>
      <c r="E204" s="417"/>
      <c r="F204" s="405">
        <v>1</v>
      </c>
      <c r="G204" s="406"/>
      <c r="H204" s="407"/>
      <c r="I204" s="408"/>
      <c r="J204" s="409"/>
    </row>
    <row r="205" spans="3:10" ht="30" customHeight="1" x14ac:dyDescent="0.25">
      <c r="C205" s="417"/>
      <c r="D205" s="417"/>
      <c r="E205" s="417"/>
      <c r="F205" s="405">
        <v>1</v>
      </c>
      <c r="G205" s="406"/>
      <c r="H205" s="407"/>
      <c r="I205" s="408"/>
      <c r="J205" s="409"/>
    </row>
    <row r="206" spans="3:10" ht="30" customHeight="1" x14ac:dyDescent="0.25">
      <c r="C206" s="417"/>
      <c r="D206" s="417"/>
      <c r="E206" s="417"/>
      <c r="F206" s="405">
        <v>1</v>
      </c>
      <c r="G206" s="406"/>
      <c r="H206" s="407"/>
      <c r="I206" s="408"/>
      <c r="J206" s="409"/>
    </row>
    <row r="207" spans="3:10" ht="30" customHeight="1" x14ac:dyDescent="0.25">
      <c r="C207" s="417"/>
      <c r="D207" s="417"/>
      <c r="E207" s="417"/>
      <c r="F207" s="405">
        <v>1</v>
      </c>
      <c r="G207" s="406"/>
      <c r="H207" s="407"/>
      <c r="I207" s="408"/>
      <c r="J207" s="409"/>
    </row>
    <row r="208" spans="3:10" ht="30" customHeight="1" x14ac:dyDescent="0.25">
      <c r="C208" s="417"/>
      <c r="D208" s="417"/>
      <c r="E208" s="417"/>
      <c r="F208" s="405">
        <v>1</v>
      </c>
      <c r="G208" s="406"/>
      <c r="H208" s="407"/>
      <c r="I208" s="408"/>
      <c r="J208" s="409"/>
    </row>
    <row r="209" spans="3:10" ht="30" customHeight="1" x14ac:dyDescent="0.25">
      <c r="C209" s="417"/>
      <c r="D209" s="417"/>
      <c r="E209" s="417"/>
      <c r="F209" s="405">
        <v>1</v>
      </c>
      <c r="G209" s="406"/>
      <c r="H209" s="407"/>
      <c r="I209" s="408"/>
      <c r="J209" s="409"/>
    </row>
    <row r="210" spans="3:10" ht="30" customHeight="1" x14ac:dyDescent="0.25">
      <c r="C210" s="417"/>
      <c r="D210" s="417"/>
      <c r="E210" s="417"/>
      <c r="F210" s="405">
        <v>1</v>
      </c>
      <c r="G210" s="406"/>
      <c r="H210" s="407"/>
      <c r="I210" s="408"/>
      <c r="J210" s="409"/>
    </row>
    <row r="211" spans="3:10" ht="30" customHeight="1" x14ac:dyDescent="0.25">
      <c r="C211" s="417"/>
      <c r="D211" s="417"/>
      <c r="E211" s="417"/>
      <c r="F211" s="405">
        <v>1</v>
      </c>
      <c r="G211" s="406"/>
      <c r="H211" s="407"/>
      <c r="I211" s="408"/>
      <c r="J211" s="409"/>
    </row>
    <row r="212" spans="3:10" ht="30" customHeight="1" x14ac:dyDescent="0.25">
      <c r="C212" s="417"/>
      <c r="D212" s="417"/>
      <c r="E212" s="417"/>
      <c r="F212" s="405">
        <v>1</v>
      </c>
      <c r="G212" s="406"/>
      <c r="H212" s="407"/>
      <c r="I212" s="408"/>
      <c r="J212" s="409"/>
    </row>
    <row r="213" spans="3:10" ht="30" customHeight="1" x14ac:dyDescent="0.25">
      <c r="C213" s="417"/>
      <c r="D213" s="417"/>
      <c r="E213" s="417"/>
      <c r="F213" s="405">
        <v>1</v>
      </c>
      <c r="G213" s="406"/>
      <c r="H213" s="407"/>
      <c r="I213" s="408"/>
      <c r="J213" s="409"/>
    </row>
    <row r="214" spans="3:10" ht="30" customHeight="1" x14ac:dyDescent="0.25">
      <c r="C214" s="417"/>
      <c r="D214" s="417"/>
      <c r="E214" s="417"/>
      <c r="F214" s="405">
        <v>1</v>
      </c>
      <c r="G214" s="406"/>
      <c r="H214" s="407"/>
      <c r="I214" s="408"/>
      <c r="J214" s="409"/>
    </row>
    <row r="215" spans="3:10" ht="30" customHeight="1" x14ac:dyDescent="0.25">
      <c r="C215" s="417"/>
      <c r="D215" s="417"/>
      <c r="E215" s="417"/>
      <c r="F215" s="405">
        <v>1</v>
      </c>
      <c r="G215" s="406"/>
      <c r="H215" s="407"/>
      <c r="I215" s="408"/>
      <c r="J215" s="409"/>
    </row>
    <row r="216" spans="3:10" ht="30" customHeight="1" x14ac:dyDescent="0.25">
      <c r="C216" s="417"/>
      <c r="D216" s="417"/>
      <c r="E216" s="417"/>
      <c r="F216" s="405">
        <v>1</v>
      </c>
      <c r="G216" s="406"/>
      <c r="H216" s="407"/>
      <c r="I216" s="408"/>
      <c r="J216" s="409"/>
    </row>
    <row r="217" spans="3:10" ht="30" customHeight="1" x14ac:dyDescent="0.25">
      <c r="C217" s="417"/>
      <c r="D217" s="417"/>
      <c r="E217" s="417"/>
      <c r="F217" s="405">
        <v>1</v>
      </c>
      <c r="G217" s="406"/>
      <c r="H217" s="407"/>
      <c r="I217" s="408"/>
      <c r="J217" s="409"/>
    </row>
    <row r="218" spans="3:10" ht="30" customHeight="1" x14ac:dyDescent="0.25">
      <c r="C218" s="417"/>
      <c r="D218" s="417"/>
      <c r="E218" s="417"/>
      <c r="F218" s="405">
        <v>1</v>
      </c>
      <c r="G218" s="406"/>
      <c r="H218" s="407"/>
      <c r="I218" s="408"/>
      <c r="J218" s="409"/>
    </row>
    <row r="219" spans="3:10" ht="30" customHeight="1" x14ac:dyDescent="0.25">
      <c r="C219" s="417"/>
      <c r="D219" s="417"/>
      <c r="E219" s="417"/>
      <c r="F219" s="405">
        <v>1</v>
      </c>
      <c r="G219" s="406"/>
      <c r="H219" s="407"/>
      <c r="I219" s="408"/>
      <c r="J219" s="409"/>
    </row>
    <row r="220" spans="3:10" ht="30" customHeight="1" x14ac:dyDescent="0.25">
      <c r="C220" s="417"/>
      <c r="D220" s="417"/>
      <c r="E220" s="417"/>
      <c r="F220" s="405">
        <v>1</v>
      </c>
      <c r="G220" s="406"/>
      <c r="H220" s="407"/>
      <c r="I220" s="408"/>
      <c r="J220" s="409"/>
    </row>
    <row r="221" spans="3:10" ht="30" customHeight="1" x14ac:dyDescent="0.25">
      <c r="C221" s="417"/>
      <c r="D221" s="417"/>
      <c r="E221" s="417"/>
      <c r="F221" s="405">
        <v>1</v>
      </c>
      <c r="G221" s="406"/>
      <c r="H221" s="407"/>
      <c r="I221" s="408"/>
      <c r="J221" s="409"/>
    </row>
    <row r="222" spans="3:10" ht="30" customHeight="1" x14ac:dyDescent="0.25">
      <c r="C222" s="417"/>
      <c r="D222" s="417"/>
      <c r="E222" s="417"/>
      <c r="F222" s="405">
        <v>1</v>
      </c>
      <c r="G222" s="406"/>
      <c r="H222" s="407"/>
      <c r="I222" s="408"/>
      <c r="J222" s="409"/>
    </row>
    <row r="223" spans="3:10" ht="30" customHeight="1" x14ac:dyDescent="0.25">
      <c r="C223" s="417"/>
      <c r="D223" s="417"/>
      <c r="E223" s="417"/>
      <c r="F223" s="405">
        <v>1</v>
      </c>
      <c r="G223" s="406"/>
      <c r="H223" s="407"/>
      <c r="I223" s="408"/>
      <c r="J223" s="409"/>
    </row>
    <row r="224" spans="3:10" ht="30" customHeight="1" x14ac:dyDescent="0.25">
      <c r="C224" s="417"/>
      <c r="D224" s="417"/>
      <c r="E224" s="417"/>
      <c r="F224" s="405">
        <v>1</v>
      </c>
      <c r="G224" s="406"/>
      <c r="H224" s="407"/>
      <c r="I224" s="408"/>
      <c r="J224" s="409"/>
    </row>
    <row r="225" spans="3:10" ht="30" customHeight="1" x14ac:dyDescent="0.25">
      <c r="C225" s="417"/>
      <c r="D225" s="417"/>
      <c r="E225" s="417"/>
      <c r="F225" s="405">
        <v>1</v>
      </c>
      <c r="G225" s="406"/>
      <c r="H225" s="407"/>
      <c r="I225" s="408"/>
      <c r="J225" s="409"/>
    </row>
    <row r="226" spans="3:10" ht="30" customHeight="1" x14ac:dyDescent="0.25">
      <c r="C226" s="417"/>
      <c r="D226" s="417"/>
      <c r="E226" s="417"/>
      <c r="F226" s="405">
        <v>1</v>
      </c>
      <c r="G226" s="406"/>
      <c r="H226" s="407"/>
      <c r="I226" s="408"/>
      <c r="J226" s="409"/>
    </row>
    <row r="227" spans="3:10" ht="30" customHeight="1" x14ac:dyDescent="0.25">
      <c r="C227" s="417"/>
      <c r="D227" s="417"/>
      <c r="E227" s="417"/>
      <c r="F227" s="405">
        <v>1</v>
      </c>
      <c r="G227" s="406"/>
      <c r="H227" s="407"/>
      <c r="I227" s="408"/>
      <c r="J227" s="409"/>
    </row>
    <row r="228" spans="3:10" ht="30" customHeight="1" x14ac:dyDescent="0.25">
      <c r="C228" s="417"/>
      <c r="D228" s="417"/>
      <c r="E228" s="417"/>
      <c r="F228" s="405">
        <v>1</v>
      </c>
      <c r="G228" s="406"/>
      <c r="H228" s="407"/>
      <c r="I228" s="408"/>
      <c r="J228" s="409"/>
    </row>
    <row r="229" spans="3:10" ht="30" customHeight="1" x14ac:dyDescent="0.25">
      <c r="C229" s="417"/>
      <c r="D229" s="417"/>
      <c r="E229" s="417"/>
      <c r="F229" s="405">
        <v>1</v>
      </c>
      <c r="G229" s="406"/>
      <c r="H229" s="407"/>
      <c r="I229" s="408"/>
      <c r="J229" s="409"/>
    </row>
    <row r="230" spans="3:10" ht="30" customHeight="1" x14ac:dyDescent="0.25">
      <c r="C230" s="417"/>
      <c r="D230" s="417"/>
      <c r="E230" s="417"/>
      <c r="F230" s="405">
        <v>1</v>
      </c>
      <c r="G230" s="406"/>
      <c r="H230" s="407"/>
      <c r="I230" s="408"/>
      <c r="J230" s="409"/>
    </row>
    <row r="231" spans="3:10" ht="30" customHeight="1" x14ac:dyDescent="0.25">
      <c r="C231" s="417"/>
      <c r="D231" s="417"/>
      <c r="E231" s="417"/>
      <c r="F231" s="405">
        <v>1</v>
      </c>
      <c r="G231" s="406"/>
      <c r="H231" s="407"/>
      <c r="I231" s="408"/>
      <c r="J231" s="409"/>
    </row>
    <row r="232" spans="3:10" ht="30" customHeight="1" x14ac:dyDescent="0.25">
      <c r="C232" s="417"/>
      <c r="D232" s="417"/>
      <c r="E232" s="417"/>
      <c r="F232" s="405">
        <v>1</v>
      </c>
      <c r="G232" s="406"/>
      <c r="H232" s="407"/>
      <c r="I232" s="408"/>
      <c r="J232" s="409"/>
    </row>
    <row r="233" spans="3:10" ht="30" customHeight="1" x14ac:dyDescent="0.25">
      <c r="C233" s="417"/>
      <c r="D233" s="417"/>
      <c r="E233" s="417"/>
      <c r="F233" s="405">
        <v>1</v>
      </c>
      <c r="G233" s="406"/>
      <c r="H233" s="407"/>
      <c r="I233" s="408"/>
      <c r="J233" s="409"/>
    </row>
    <row r="234" spans="3:10" ht="30" customHeight="1" x14ac:dyDescent="0.25">
      <c r="C234" s="417"/>
      <c r="D234" s="417"/>
      <c r="E234" s="417"/>
      <c r="F234" s="405">
        <v>1</v>
      </c>
      <c r="G234" s="406"/>
      <c r="H234" s="407"/>
      <c r="I234" s="408"/>
      <c r="J234" s="409"/>
    </row>
    <row r="235" spans="3:10" ht="30" customHeight="1" x14ac:dyDescent="0.25">
      <c r="C235" s="417"/>
      <c r="D235" s="417"/>
      <c r="E235" s="417"/>
      <c r="F235" s="405">
        <v>1</v>
      </c>
      <c r="G235" s="406"/>
      <c r="H235" s="407"/>
      <c r="I235" s="408"/>
      <c r="J235" s="409"/>
    </row>
    <row r="236" spans="3:10" ht="30" customHeight="1" x14ac:dyDescent="0.25">
      <c r="C236" s="417"/>
      <c r="D236" s="417"/>
      <c r="E236" s="417"/>
      <c r="F236" s="405">
        <v>1</v>
      </c>
      <c r="G236" s="406"/>
      <c r="H236" s="407"/>
      <c r="I236" s="408"/>
      <c r="J236" s="409"/>
    </row>
    <row r="237" spans="3:10" ht="30" customHeight="1" x14ac:dyDescent="0.25">
      <c r="C237" s="417"/>
      <c r="D237" s="417"/>
      <c r="E237" s="417"/>
      <c r="F237" s="405">
        <v>1</v>
      </c>
      <c r="G237" s="406"/>
      <c r="H237" s="407"/>
      <c r="I237" s="408"/>
      <c r="J237" s="409"/>
    </row>
    <row r="238" spans="3:10" ht="30" customHeight="1" x14ac:dyDescent="0.25">
      <c r="C238" s="417"/>
      <c r="D238" s="417"/>
      <c r="E238" s="417"/>
      <c r="F238" s="405">
        <v>1</v>
      </c>
      <c r="G238" s="406"/>
      <c r="H238" s="407"/>
      <c r="I238" s="408"/>
      <c r="J238" s="409"/>
    </row>
    <row r="239" spans="3:10" ht="30" customHeight="1" x14ac:dyDescent="0.25">
      <c r="C239" s="417"/>
      <c r="D239" s="417"/>
      <c r="E239" s="417"/>
      <c r="F239" s="405">
        <v>1</v>
      </c>
      <c r="G239" s="406"/>
      <c r="H239" s="407"/>
      <c r="I239" s="408"/>
      <c r="J239" s="409"/>
    </row>
    <row r="240" spans="3:10" ht="30" customHeight="1" x14ac:dyDescent="0.25">
      <c r="C240" s="417"/>
      <c r="D240" s="417"/>
      <c r="E240" s="417"/>
      <c r="F240" s="405">
        <v>1</v>
      </c>
      <c r="G240" s="406"/>
      <c r="H240" s="407"/>
      <c r="I240" s="408"/>
      <c r="J240" s="409"/>
    </row>
    <row r="241" spans="3:10" ht="30" customHeight="1" x14ac:dyDescent="0.25">
      <c r="C241" s="417"/>
      <c r="D241" s="417"/>
      <c r="E241" s="417"/>
      <c r="F241" s="405">
        <v>1</v>
      </c>
      <c r="G241" s="406"/>
      <c r="H241" s="407"/>
      <c r="I241" s="408"/>
      <c r="J241" s="409"/>
    </row>
    <row r="242" spans="3:10" ht="30" customHeight="1" x14ac:dyDescent="0.25">
      <c r="C242" s="417"/>
      <c r="D242" s="417"/>
      <c r="E242" s="417"/>
      <c r="F242" s="405">
        <v>1</v>
      </c>
      <c r="G242" s="406"/>
      <c r="H242" s="407"/>
      <c r="I242" s="408"/>
      <c r="J242" s="409"/>
    </row>
    <row r="243" spans="3:10" ht="30" customHeight="1" x14ac:dyDescent="0.25">
      <c r="C243" s="417"/>
      <c r="D243" s="417"/>
      <c r="E243" s="417"/>
      <c r="F243" s="405">
        <v>1</v>
      </c>
      <c r="G243" s="406"/>
      <c r="H243" s="407"/>
      <c r="I243" s="408"/>
      <c r="J243" s="409"/>
    </row>
    <row r="244" spans="3:10" ht="30" customHeight="1" x14ac:dyDescent="0.25">
      <c r="C244" s="417"/>
      <c r="D244" s="417"/>
      <c r="E244" s="417"/>
      <c r="F244" s="405">
        <v>1</v>
      </c>
      <c r="G244" s="406"/>
      <c r="H244" s="407"/>
      <c r="I244" s="408"/>
      <c r="J244" s="409"/>
    </row>
    <row r="245" spans="3:10" ht="30" customHeight="1" x14ac:dyDescent="0.25">
      <c r="C245" s="417"/>
      <c r="D245" s="417"/>
      <c r="E245" s="417"/>
      <c r="F245" s="405">
        <v>1</v>
      </c>
      <c r="G245" s="406"/>
      <c r="H245" s="407"/>
      <c r="I245" s="408"/>
      <c r="J245" s="409"/>
    </row>
    <row r="246" spans="3:10" ht="30" customHeight="1" x14ac:dyDescent="0.25">
      <c r="C246" s="417"/>
      <c r="D246" s="417"/>
      <c r="E246" s="417"/>
      <c r="F246" s="405">
        <v>1</v>
      </c>
      <c r="G246" s="406"/>
      <c r="H246" s="407"/>
      <c r="I246" s="408"/>
      <c r="J246" s="409"/>
    </row>
    <row r="247" spans="3:10" ht="30" customHeight="1" x14ac:dyDescent="0.25">
      <c r="C247" s="417"/>
      <c r="D247" s="417"/>
      <c r="E247" s="417"/>
      <c r="F247" s="405">
        <v>1</v>
      </c>
      <c r="G247" s="406"/>
      <c r="H247" s="407"/>
      <c r="I247" s="408"/>
      <c r="J247" s="409"/>
    </row>
    <row r="248" spans="3:10" ht="30" customHeight="1" x14ac:dyDescent="0.25">
      <c r="C248" s="417"/>
      <c r="D248" s="417"/>
      <c r="E248" s="417"/>
      <c r="F248" s="405">
        <v>1</v>
      </c>
      <c r="G248" s="406"/>
      <c r="H248" s="407"/>
      <c r="I248" s="408"/>
      <c r="J248" s="409"/>
    </row>
    <row r="249" spans="3:10" ht="30" customHeight="1" x14ac:dyDescent="0.25">
      <c r="C249" s="417"/>
      <c r="D249" s="417"/>
      <c r="E249" s="417"/>
      <c r="F249" s="405">
        <v>1</v>
      </c>
      <c r="G249" s="406"/>
      <c r="H249" s="407"/>
      <c r="I249" s="408"/>
      <c r="J249" s="409"/>
    </row>
    <row r="250" spans="3:10" ht="30" customHeight="1" x14ac:dyDescent="0.25">
      <c r="C250" s="417"/>
      <c r="D250" s="417"/>
      <c r="E250" s="417"/>
      <c r="F250" s="405">
        <v>1</v>
      </c>
      <c r="G250" s="406"/>
      <c r="H250" s="407"/>
      <c r="I250" s="408"/>
      <c r="J250" s="409"/>
    </row>
    <row r="251" spans="3:10" ht="30" customHeight="1" x14ac:dyDescent="0.25">
      <c r="C251" s="417"/>
      <c r="D251" s="417"/>
      <c r="E251" s="417"/>
      <c r="F251" s="405">
        <v>1</v>
      </c>
      <c r="G251" s="406"/>
      <c r="H251" s="407"/>
      <c r="I251" s="408"/>
      <c r="J251" s="409"/>
    </row>
    <row r="252" spans="3:10" ht="30" customHeight="1" x14ac:dyDescent="0.25">
      <c r="C252" s="417"/>
      <c r="D252" s="417"/>
      <c r="E252" s="417"/>
      <c r="F252" s="405">
        <v>1</v>
      </c>
      <c r="G252" s="406"/>
      <c r="H252" s="407"/>
      <c r="I252" s="408"/>
      <c r="J252" s="409"/>
    </row>
    <row r="253" spans="3:10" ht="30" customHeight="1" x14ac:dyDescent="0.25">
      <c r="C253" s="417"/>
      <c r="D253" s="417"/>
      <c r="E253" s="417"/>
      <c r="F253" s="405">
        <v>1</v>
      </c>
      <c r="G253" s="406"/>
      <c r="H253" s="407"/>
      <c r="I253" s="408"/>
      <c r="J253" s="409"/>
    </row>
    <row r="254" spans="3:10" ht="30" customHeight="1" x14ac:dyDescent="0.25">
      <c r="C254" s="417"/>
      <c r="D254" s="417"/>
      <c r="E254" s="417"/>
      <c r="F254" s="405">
        <v>1</v>
      </c>
      <c r="G254" s="406"/>
      <c r="H254" s="407"/>
      <c r="I254" s="408"/>
      <c r="J254" s="409"/>
    </row>
    <row r="255" spans="3:10" ht="30" customHeight="1" x14ac:dyDescent="0.25">
      <c r="C255" s="417"/>
      <c r="D255" s="417"/>
      <c r="E255" s="417"/>
      <c r="F255" s="405">
        <v>1</v>
      </c>
      <c r="G255" s="406"/>
      <c r="H255" s="407"/>
      <c r="I255" s="408"/>
      <c r="J255" s="409"/>
    </row>
    <row r="256" spans="3:10" ht="30" customHeight="1" x14ac:dyDescent="0.25">
      <c r="C256" s="417"/>
      <c r="D256" s="417"/>
      <c r="E256" s="417"/>
      <c r="F256" s="405">
        <v>1</v>
      </c>
      <c r="G256" s="406"/>
      <c r="H256" s="407"/>
      <c r="I256" s="408"/>
      <c r="J256" s="409"/>
    </row>
    <row r="257" spans="3:10" ht="30" customHeight="1" x14ac:dyDescent="0.25">
      <c r="C257" s="417"/>
      <c r="D257" s="417"/>
      <c r="E257" s="417"/>
      <c r="F257" s="405">
        <v>1</v>
      </c>
      <c r="G257" s="406"/>
      <c r="H257" s="407"/>
      <c r="I257" s="408"/>
      <c r="J257" s="409"/>
    </row>
    <row r="258" spans="3:10" ht="30" customHeight="1" x14ac:dyDescent="0.25">
      <c r="C258" s="417"/>
      <c r="D258" s="417"/>
      <c r="E258" s="417"/>
      <c r="F258" s="405">
        <v>1</v>
      </c>
      <c r="G258" s="406"/>
      <c r="H258" s="407"/>
      <c r="I258" s="408"/>
      <c r="J258" s="409"/>
    </row>
    <row r="259" spans="3:10" ht="30" customHeight="1" x14ac:dyDescent="0.25">
      <c r="C259" s="417"/>
      <c r="D259" s="417"/>
      <c r="E259" s="417"/>
      <c r="F259" s="405">
        <v>1</v>
      </c>
      <c r="G259" s="406"/>
      <c r="H259" s="407"/>
      <c r="I259" s="408"/>
      <c r="J259" s="409"/>
    </row>
    <row r="260" spans="3:10" ht="30" customHeight="1" x14ac:dyDescent="0.25">
      <c r="C260" s="417"/>
      <c r="D260" s="417"/>
      <c r="E260" s="417"/>
      <c r="F260" s="405">
        <v>1</v>
      </c>
      <c r="G260" s="406"/>
      <c r="H260" s="407"/>
      <c r="I260" s="408"/>
      <c r="J260" s="409"/>
    </row>
    <row r="261" spans="3:10" ht="30" customHeight="1" x14ac:dyDescent="0.25">
      <c r="C261" s="417"/>
      <c r="D261" s="417"/>
      <c r="E261" s="417"/>
      <c r="F261" s="405">
        <v>1</v>
      </c>
      <c r="G261" s="406"/>
      <c r="H261" s="407"/>
      <c r="I261" s="408"/>
      <c r="J261" s="409"/>
    </row>
    <row r="262" spans="3:10" ht="30" customHeight="1" x14ac:dyDescent="0.25">
      <c r="C262" s="417"/>
      <c r="D262" s="417"/>
      <c r="E262" s="417"/>
      <c r="F262" s="405">
        <v>1</v>
      </c>
      <c r="G262" s="406"/>
      <c r="H262" s="407"/>
      <c r="I262" s="408"/>
      <c r="J262" s="409"/>
    </row>
    <row r="263" spans="3:10" ht="30" customHeight="1" x14ac:dyDescent="0.25">
      <c r="C263" s="417"/>
      <c r="D263" s="417"/>
      <c r="E263" s="417"/>
      <c r="F263" s="405">
        <v>1</v>
      </c>
      <c r="G263" s="406"/>
      <c r="H263" s="407"/>
      <c r="I263" s="408"/>
      <c r="J263" s="409"/>
    </row>
    <row r="264" spans="3:10" ht="30" customHeight="1" x14ac:dyDescent="0.25">
      <c r="C264" s="417"/>
      <c r="D264" s="417"/>
      <c r="E264" s="417"/>
      <c r="F264" s="405">
        <v>1</v>
      </c>
      <c r="G264" s="406"/>
      <c r="H264" s="407"/>
      <c r="I264" s="408"/>
      <c r="J264" s="409"/>
    </row>
    <row r="265" spans="3:10" ht="30" customHeight="1" x14ac:dyDescent="0.25">
      <c r="C265" s="417"/>
      <c r="D265" s="417"/>
      <c r="E265" s="417"/>
      <c r="F265" s="405">
        <v>1</v>
      </c>
      <c r="G265" s="406"/>
      <c r="H265" s="407"/>
      <c r="I265" s="408"/>
      <c r="J265" s="409"/>
    </row>
    <row r="266" spans="3:10" ht="30" customHeight="1" x14ac:dyDescent="0.25">
      <c r="C266" s="417"/>
      <c r="D266" s="417"/>
      <c r="E266" s="417"/>
      <c r="F266" s="405">
        <v>1</v>
      </c>
      <c r="G266" s="406"/>
      <c r="H266" s="407"/>
      <c r="I266" s="408"/>
      <c r="J266" s="409"/>
    </row>
    <row r="267" spans="3:10" ht="30" customHeight="1" x14ac:dyDescent="0.25">
      <c r="C267" s="417"/>
      <c r="D267" s="417"/>
      <c r="E267" s="417"/>
      <c r="F267" s="405">
        <v>1</v>
      </c>
      <c r="G267" s="406"/>
      <c r="H267" s="407"/>
      <c r="I267" s="408"/>
      <c r="J267" s="409"/>
    </row>
    <row r="268" spans="3:10" ht="30" customHeight="1" x14ac:dyDescent="0.25">
      <c r="C268" s="417"/>
      <c r="D268" s="417"/>
      <c r="E268" s="417"/>
      <c r="F268" s="405">
        <v>1</v>
      </c>
      <c r="G268" s="406"/>
      <c r="H268" s="407"/>
      <c r="I268" s="408"/>
      <c r="J268" s="409"/>
    </row>
    <row r="269" spans="3:10" ht="30" customHeight="1" x14ac:dyDescent="0.25">
      <c r="C269" s="417"/>
      <c r="D269" s="417"/>
      <c r="E269" s="417"/>
      <c r="F269" s="405">
        <v>1</v>
      </c>
      <c r="G269" s="406"/>
      <c r="H269" s="407"/>
      <c r="I269" s="408"/>
      <c r="J269" s="409"/>
    </row>
    <row r="270" spans="3:10" ht="30" customHeight="1" x14ac:dyDescent="0.25">
      <c r="C270" s="417"/>
      <c r="D270" s="417"/>
      <c r="E270" s="417"/>
      <c r="F270" s="405">
        <v>1</v>
      </c>
      <c r="G270" s="406"/>
      <c r="H270" s="407"/>
      <c r="I270" s="408"/>
      <c r="J270" s="409"/>
    </row>
    <row r="271" spans="3:10" ht="30" customHeight="1" x14ac:dyDescent="0.25">
      <c r="C271" s="417"/>
      <c r="D271" s="417"/>
      <c r="E271" s="417"/>
      <c r="F271" s="405">
        <v>1</v>
      </c>
      <c r="G271" s="406"/>
      <c r="H271" s="407"/>
      <c r="I271" s="408"/>
      <c r="J271" s="409"/>
    </row>
    <row r="272" spans="3:10" ht="30" customHeight="1" x14ac:dyDescent="0.25">
      <c r="C272" s="417"/>
      <c r="D272" s="417"/>
      <c r="E272" s="417"/>
      <c r="F272" s="405">
        <v>1</v>
      </c>
      <c r="G272" s="406"/>
      <c r="H272" s="407"/>
      <c r="I272" s="408"/>
      <c r="J272" s="409"/>
    </row>
    <row r="273" spans="3:10" ht="30" customHeight="1" x14ac:dyDescent="0.25">
      <c r="C273" s="417"/>
      <c r="D273" s="417"/>
      <c r="E273" s="417"/>
      <c r="F273" s="405">
        <v>1</v>
      </c>
      <c r="G273" s="406"/>
      <c r="H273" s="407"/>
      <c r="I273" s="408"/>
      <c r="J273" s="409"/>
    </row>
    <row r="274" spans="3:10" ht="30" customHeight="1" x14ac:dyDescent="0.25">
      <c r="C274" s="417"/>
      <c r="D274" s="417"/>
      <c r="E274" s="417"/>
      <c r="F274" s="405">
        <v>1</v>
      </c>
      <c r="G274" s="406"/>
      <c r="H274" s="407"/>
      <c r="I274" s="408"/>
      <c r="J274" s="409"/>
    </row>
    <row r="275" spans="3:10" ht="30" customHeight="1" x14ac:dyDescent="0.25">
      <c r="C275" s="417"/>
      <c r="D275" s="417"/>
      <c r="E275" s="417"/>
      <c r="F275" s="405">
        <v>1</v>
      </c>
      <c r="G275" s="406"/>
      <c r="H275" s="407"/>
      <c r="I275" s="408"/>
      <c r="J275" s="409"/>
    </row>
    <row r="276" spans="3:10" ht="30" customHeight="1" x14ac:dyDescent="0.25">
      <c r="C276" s="417"/>
      <c r="D276" s="417"/>
      <c r="E276" s="417"/>
      <c r="F276" s="405">
        <v>1</v>
      </c>
      <c r="G276" s="406"/>
      <c r="H276" s="407"/>
      <c r="I276" s="408"/>
      <c r="J276" s="409"/>
    </row>
    <row r="277" spans="3:10" ht="30" customHeight="1" x14ac:dyDescent="0.25">
      <c r="C277" s="417"/>
      <c r="D277" s="417"/>
      <c r="E277" s="417"/>
      <c r="F277" s="405">
        <v>1</v>
      </c>
      <c r="G277" s="406"/>
      <c r="H277" s="407"/>
      <c r="I277" s="408"/>
      <c r="J277" s="409"/>
    </row>
    <row r="278" spans="3:10" ht="30" customHeight="1" x14ac:dyDescent="0.25">
      <c r="C278" s="417"/>
      <c r="D278" s="417"/>
      <c r="E278" s="417"/>
      <c r="F278" s="405">
        <v>1</v>
      </c>
      <c r="G278" s="406"/>
      <c r="H278" s="407"/>
      <c r="I278" s="408"/>
      <c r="J278" s="409"/>
    </row>
    <row r="279" spans="3:10" ht="30" customHeight="1" x14ac:dyDescent="0.25">
      <c r="C279" s="417"/>
      <c r="D279" s="417"/>
      <c r="E279" s="417"/>
      <c r="F279" s="405">
        <v>1</v>
      </c>
      <c r="G279" s="406"/>
      <c r="H279" s="407"/>
      <c r="I279" s="408"/>
      <c r="J279" s="409"/>
    </row>
    <row r="280" spans="3:10" ht="30" customHeight="1" x14ac:dyDescent="0.25">
      <c r="C280" s="417"/>
      <c r="D280" s="417"/>
      <c r="E280" s="417"/>
      <c r="F280" s="405">
        <v>1</v>
      </c>
      <c r="G280" s="406"/>
      <c r="H280" s="407"/>
      <c r="I280" s="408"/>
      <c r="J280" s="409"/>
    </row>
    <row r="281" spans="3:10" ht="30" customHeight="1" x14ac:dyDescent="0.25">
      <c r="C281" s="417"/>
      <c r="D281" s="417"/>
      <c r="E281" s="417"/>
      <c r="F281" s="405">
        <v>1</v>
      </c>
      <c r="G281" s="406"/>
      <c r="H281" s="407"/>
      <c r="I281" s="408"/>
      <c r="J281" s="409"/>
    </row>
    <row r="282" spans="3:10" ht="30" customHeight="1" x14ac:dyDescent="0.25">
      <c r="C282" s="417"/>
      <c r="D282" s="417"/>
      <c r="E282" s="417"/>
      <c r="F282" s="405">
        <v>1</v>
      </c>
      <c r="G282" s="406"/>
      <c r="H282" s="407"/>
      <c r="I282" s="408"/>
      <c r="J282" s="409"/>
    </row>
    <row r="283" spans="3:10" ht="30" customHeight="1" x14ac:dyDescent="0.25">
      <c r="C283" s="417"/>
      <c r="D283" s="417"/>
      <c r="E283" s="417"/>
      <c r="F283" s="405">
        <v>1</v>
      </c>
      <c r="G283" s="406"/>
      <c r="H283" s="407"/>
      <c r="I283" s="408"/>
      <c r="J283" s="409"/>
    </row>
    <row r="284" spans="3:10" ht="30" customHeight="1" x14ac:dyDescent="0.25">
      <c r="C284" s="417"/>
      <c r="D284" s="417"/>
      <c r="E284" s="417"/>
      <c r="F284" s="405">
        <v>1</v>
      </c>
      <c r="G284" s="406"/>
      <c r="H284" s="407"/>
      <c r="I284" s="408"/>
      <c r="J284" s="409"/>
    </row>
    <row r="285" spans="3:10" ht="30" customHeight="1" x14ac:dyDescent="0.25">
      <c r="C285" s="417"/>
      <c r="D285" s="417"/>
      <c r="E285" s="417"/>
      <c r="F285" s="405">
        <v>1</v>
      </c>
      <c r="G285" s="406"/>
      <c r="H285" s="407"/>
      <c r="I285" s="408"/>
      <c r="J285" s="409"/>
    </row>
    <row r="286" spans="3:10" ht="30" customHeight="1" x14ac:dyDescent="0.25">
      <c r="C286" s="417"/>
      <c r="D286" s="417"/>
      <c r="E286" s="417"/>
      <c r="F286" s="405">
        <v>1</v>
      </c>
      <c r="G286" s="406"/>
      <c r="H286" s="407"/>
      <c r="I286" s="408"/>
      <c r="J286" s="409"/>
    </row>
    <row r="287" spans="3:10" ht="30" customHeight="1" x14ac:dyDescent="0.25">
      <c r="C287" s="417"/>
      <c r="D287" s="417"/>
      <c r="E287" s="417"/>
      <c r="F287" s="405">
        <v>1</v>
      </c>
      <c r="G287" s="406"/>
      <c r="H287" s="407"/>
      <c r="I287" s="408"/>
      <c r="J287" s="409"/>
    </row>
    <row r="288" spans="3:10" ht="30" customHeight="1" x14ac:dyDescent="0.25">
      <c r="C288" s="417"/>
      <c r="D288" s="417"/>
      <c r="E288" s="417"/>
      <c r="F288" s="405">
        <v>1</v>
      </c>
      <c r="G288" s="406"/>
      <c r="H288" s="407"/>
      <c r="I288" s="408"/>
      <c r="J288" s="409"/>
    </row>
    <row r="289" spans="3:10" ht="30" customHeight="1" x14ac:dyDescent="0.25">
      <c r="C289" s="417"/>
      <c r="D289" s="417"/>
      <c r="E289" s="417"/>
      <c r="F289" s="405">
        <v>1</v>
      </c>
      <c r="G289" s="406"/>
      <c r="H289" s="407"/>
      <c r="I289" s="408"/>
      <c r="J289" s="409"/>
    </row>
    <row r="290" spans="3:10" ht="30" customHeight="1" x14ac:dyDescent="0.25">
      <c r="C290" s="417"/>
      <c r="D290" s="417"/>
      <c r="E290" s="417"/>
      <c r="F290" s="405">
        <v>1</v>
      </c>
      <c r="G290" s="406"/>
      <c r="H290" s="407"/>
      <c r="I290" s="408"/>
      <c r="J290" s="409"/>
    </row>
    <row r="291" spans="3:10" ht="30" customHeight="1" x14ac:dyDescent="0.25">
      <c r="C291" s="417"/>
      <c r="D291" s="417"/>
      <c r="E291" s="417"/>
      <c r="F291" s="405">
        <v>1</v>
      </c>
      <c r="G291" s="406"/>
      <c r="H291" s="407"/>
      <c r="I291" s="408"/>
      <c r="J291" s="409"/>
    </row>
    <row r="292" spans="3:10" ht="30" customHeight="1" x14ac:dyDescent="0.25">
      <c r="C292" s="417"/>
      <c r="D292" s="417"/>
      <c r="E292" s="417"/>
      <c r="F292" s="405">
        <v>1</v>
      </c>
      <c r="G292" s="406"/>
      <c r="H292" s="407"/>
      <c r="I292" s="408"/>
      <c r="J292" s="409"/>
    </row>
    <row r="293" spans="3:10" ht="30" customHeight="1" x14ac:dyDescent="0.25">
      <c r="C293" s="417"/>
      <c r="D293" s="417"/>
      <c r="E293" s="417"/>
      <c r="F293" s="405">
        <v>1</v>
      </c>
      <c r="G293" s="406"/>
      <c r="H293" s="407"/>
      <c r="I293" s="408"/>
      <c r="J293" s="409"/>
    </row>
    <row r="294" spans="3:10" ht="30" customHeight="1" x14ac:dyDescent="0.25">
      <c r="C294" s="417"/>
      <c r="D294" s="417"/>
      <c r="E294" s="417"/>
      <c r="F294" s="405">
        <v>1</v>
      </c>
      <c r="G294" s="406"/>
      <c r="H294" s="407"/>
      <c r="I294" s="408"/>
      <c r="J294" s="409"/>
    </row>
    <row r="295" spans="3:10" ht="30" customHeight="1" x14ac:dyDescent="0.25">
      <c r="C295" s="417"/>
      <c r="D295" s="417"/>
      <c r="E295" s="417"/>
      <c r="F295" s="405">
        <v>1</v>
      </c>
      <c r="G295" s="406"/>
      <c r="H295" s="407"/>
      <c r="I295" s="408"/>
      <c r="J295" s="409"/>
    </row>
    <row r="296" spans="3:10" ht="30" customHeight="1" x14ac:dyDescent="0.25">
      <c r="C296" s="417"/>
      <c r="D296" s="417"/>
      <c r="E296" s="417"/>
      <c r="F296" s="405">
        <v>1</v>
      </c>
      <c r="G296" s="406"/>
      <c r="H296" s="407"/>
      <c r="I296" s="408"/>
      <c r="J296" s="409"/>
    </row>
    <row r="297" spans="3:10" ht="30" customHeight="1" x14ac:dyDescent="0.25">
      <c r="C297" s="417"/>
      <c r="D297" s="417"/>
      <c r="E297" s="417"/>
      <c r="F297" s="405">
        <v>1</v>
      </c>
      <c r="G297" s="406"/>
      <c r="H297" s="407"/>
      <c r="I297" s="408"/>
      <c r="J297" s="409"/>
    </row>
    <row r="298" spans="3:10" ht="30" customHeight="1" x14ac:dyDescent="0.25">
      <c r="C298" s="417"/>
      <c r="D298" s="417"/>
      <c r="E298" s="417"/>
      <c r="F298" s="405">
        <v>1</v>
      </c>
      <c r="G298" s="406"/>
      <c r="H298" s="407"/>
      <c r="I298" s="408"/>
      <c r="J298" s="409"/>
    </row>
    <row r="299" spans="3:10" ht="30" customHeight="1" x14ac:dyDescent="0.25">
      <c r="C299" s="417"/>
      <c r="D299" s="417"/>
      <c r="E299" s="417"/>
      <c r="F299" s="405">
        <v>1</v>
      </c>
      <c r="G299" s="406"/>
      <c r="H299" s="407"/>
      <c r="I299" s="408"/>
      <c r="J299" s="409"/>
    </row>
    <row r="300" spans="3:10" ht="30" customHeight="1" x14ac:dyDescent="0.25">
      <c r="C300" s="417"/>
      <c r="D300" s="417"/>
      <c r="E300" s="417"/>
      <c r="F300" s="405">
        <v>1</v>
      </c>
      <c r="G300" s="406"/>
      <c r="H300" s="407"/>
      <c r="I300" s="408"/>
      <c r="J300" s="409"/>
    </row>
    <row r="301" spans="3:10" ht="30" customHeight="1" x14ac:dyDescent="0.25">
      <c r="C301" s="417"/>
      <c r="D301" s="417"/>
      <c r="E301" s="417"/>
      <c r="F301" s="405">
        <v>1</v>
      </c>
      <c r="G301" s="406"/>
      <c r="H301" s="407"/>
      <c r="I301" s="408"/>
      <c r="J301" s="409"/>
    </row>
    <row r="302" spans="3:10" ht="30" customHeight="1" x14ac:dyDescent="0.25">
      <c r="C302" s="417"/>
      <c r="D302" s="417"/>
      <c r="E302" s="417"/>
      <c r="F302" s="405">
        <v>1</v>
      </c>
      <c r="G302" s="406"/>
      <c r="H302" s="407"/>
      <c r="I302" s="408"/>
      <c r="J302" s="409"/>
    </row>
    <row r="303" spans="3:10" ht="30" customHeight="1" x14ac:dyDescent="0.25">
      <c r="C303" s="417"/>
      <c r="D303" s="417"/>
      <c r="E303" s="417"/>
      <c r="F303" s="405">
        <v>1</v>
      </c>
      <c r="G303" s="406"/>
      <c r="H303" s="407"/>
      <c r="I303" s="408"/>
      <c r="J303" s="409"/>
    </row>
    <row r="304" spans="3:10" ht="30" customHeight="1" x14ac:dyDescent="0.25">
      <c r="C304" s="417"/>
      <c r="D304" s="417"/>
      <c r="E304" s="417"/>
      <c r="F304" s="405">
        <v>1</v>
      </c>
      <c r="G304" s="406"/>
      <c r="H304" s="407"/>
      <c r="I304" s="408"/>
      <c r="J304" s="409"/>
    </row>
    <row r="305" spans="3:10" ht="30" customHeight="1" x14ac:dyDescent="0.25">
      <c r="C305" s="417"/>
      <c r="D305" s="417"/>
      <c r="E305" s="417"/>
      <c r="F305" s="405">
        <v>1</v>
      </c>
      <c r="G305" s="406"/>
      <c r="H305" s="407"/>
      <c r="I305" s="408"/>
      <c r="J305" s="409"/>
    </row>
    <row r="306" spans="3:10" ht="30" customHeight="1" x14ac:dyDescent="0.25">
      <c r="C306" s="417"/>
      <c r="D306" s="417"/>
      <c r="E306" s="417"/>
      <c r="F306" s="405">
        <v>1</v>
      </c>
      <c r="G306" s="406"/>
      <c r="H306" s="407"/>
      <c r="I306" s="408"/>
      <c r="J306" s="409"/>
    </row>
    <row r="307" spans="3:10" ht="30" customHeight="1" x14ac:dyDescent="0.25">
      <c r="C307" s="417"/>
      <c r="D307" s="417"/>
      <c r="E307" s="417"/>
      <c r="F307" s="405">
        <v>1</v>
      </c>
      <c r="G307" s="406"/>
      <c r="H307" s="407"/>
      <c r="I307" s="408"/>
      <c r="J307" s="409"/>
    </row>
    <row r="308" spans="3:10" ht="30" customHeight="1" x14ac:dyDescent="0.25">
      <c r="C308" s="417"/>
      <c r="D308" s="417"/>
      <c r="E308" s="417"/>
      <c r="F308" s="405">
        <v>1</v>
      </c>
      <c r="G308" s="406"/>
      <c r="H308" s="407"/>
      <c r="I308" s="408"/>
      <c r="J308" s="409"/>
    </row>
    <row r="309" spans="3:10" ht="30" customHeight="1" x14ac:dyDescent="0.25">
      <c r="C309" s="417"/>
      <c r="D309" s="417"/>
      <c r="E309" s="417"/>
      <c r="F309" s="405">
        <v>1</v>
      </c>
      <c r="G309" s="406"/>
      <c r="H309" s="407"/>
      <c r="I309" s="408"/>
      <c r="J309" s="409"/>
    </row>
    <row r="310" spans="3:10" ht="30" customHeight="1" x14ac:dyDescent="0.25">
      <c r="C310" s="417"/>
      <c r="D310" s="417"/>
      <c r="E310" s="417"/>
      <c r="F310" s="405">
        <v>1</v>
      </c>
      <c r="G310" s="406"/>
      <c r="H310" s="407"/>
      <c r="I310" s="408"/>
      <c r="J310" s="409"/>
    </row>
    <row r="311" spans="3:10" ht="30" customHeight="1" x14ac:dyDescent="0.25">
      <c r="C311" s="417"/>
      <c r="D311" s="417"/>
      <c r="E311" s="417"/>
      <c r="F311" s="405">
        <v>1</v>
      </c>
      <c r="G311" s="406"/>
      <c r="H311" s="407"/>
      <c r="I311" s="408"/>
      <c r="J311" s="409"/>
    </row>
    <row r="312" spans="3:10" ht="30" customHeight="1" x14ac:dyDescent="0.25">
      <c r="C312" s="417"/>
      <c r="D312" s="417"/>
      <c r="E312" s="417"/>
      <c r="F312" s="405">
        <v>1</v>
      </c>
      <c r="G312" s="406"/>
      <c r="H312" s="407"/>
      <c r="I312" s="408"/>
      <c r="J312" s="409"/>
    </row>
    <row r="313" spans="3:10" ht="30" customHeight="1" x14ac:dyDescent="0.25">
      <c r="C313" s="417"/>
      <c r="D313" s="417"/>
      <c r="E313" s="417"/>
      <c r="F313" s="405">
        <v>1</v>
      </c>
      <c r="G313" s="406"/>
      <c r="H313" s="407"/>
      <c r="I313" s="408"/>
      <c r="J313" s="409"/>
    </row>
    <row r="314" spans="3:10" ht="30" customHeight="1" x14ac:dyDescent="0.25">
      <c r="C314" s="417"/>
      <c r="D314" s="417"/>
      <c r="E314" s="417"/>
      <c r="F314" s="405">
        <v>1</v>
      </c>
      <c r="G314" s="406"/>
      <c r="H314" s="407"/>
      <c r="I314" s="408"/>
      <c r="J314" s="409"/>
    </row>
    <row r="315" spans="3:10" ht="30" customHeight="1" x14ac:dyDescent="0.25">
      <c r="C315" s="417"/>
      <c r="D315" s="417"/>
      <c r="E315" s="417"/>
      <c r="F315" s="405">
        <v>1</v>
      </c>
      <c r="G315" s="406"/>
      <c r="H315" s="407"/>
      <c r="I315" s="408"/>
      <c r="J315" s="409"/>
    </row>
    <row r="316" spans="3:10" ht="30" customHeight="1" x14ac:dyDescent="0.25">
      <c r="C316" s="417"/>
      <c r="D316" s="417"/>
      <c r="E316" s="417"/>
      <c r="F316" s="405">
        <v>1</v>
      </c>
      <c r="G316" s="406"/>
      <c r="H316" s="407"/>
      <c r="I316" s="408"/>
      <c r="J316" s="409"/>
    </row>
    <row r="317" spans="3:10" ht="30" customHeight="1" x14ac:dyDescent="0.25">
      <c r="C317" s="417"/>
      <c r="D317" s="417"/>
      <c r="E317" s="417"/>
      <c r="F317" s="405">
        <v>1</v>
      </c>
      <c r="G317" s="406"/>
      <c r="H317" s="407"/>
      <c r="I317" s="408"/>
      <c r="J317" s="409"/>
    </row>
    <row r="318" spans="3:10" ht="30" customHeight="1" x14ac:dyDescent="0.25">
      <c r="C318" s="417"/>
      <c r="D318" s="417"/>
      <c r="E318" s="417"/>
      <c r="F318" s="405">
        <v>1</v>
      </c>
      <c r="G318" s="406"/>
      <c r="H318" s="407"/>
      <c r="I318" s="408"/>
      <c r="J318" s="409"/>
    </row>
    <row r="319" spans="3:10" ht="30" customHeight="1" x14ac:dyDescent="0.25">
      <c r="C319" s="417"/>
      <c r="D319" s="417"/>
      <c r="E319" s="417"/>
      <c r="F319" s="405">
        <v>1</v>
      </c>
      <c r="G319" s="406"/>
      <c r="H319" s="407"/>
      <c r="I319" s="408"/>
      <c r="J319" s="409"/>
    </row>
    <row r="320" spans="3:10" ht="30" customHeight="1" x14ac:dyDescent="0.25">
      <c r="C320" s="417"/>
      <c r="D320" s="417"/>
      <c r="E320" s="417"/>
      <c r="F320" s="405">
        <v>1</v>
      </c>
      <c r="G320" s="406"/>
      <c r="H320" s="407"/>
      <c r="I320" s="408"/>
      <c r="J320" s="409"/>
    </row>
    <row r="321" spans="3:10" ht="30" customHeight="1" x14ac:dyDescent="0.25">
      <c r="C321" s="417"/>
      <c r="D321" s="417"/>
      <c r="E321" s="417"/>
      <c r="F321" s="405">
        <v>1</v>
      </c>
      <c r="G321" s="406"/>
      <c r="H321" s="407"/>
      <c r="I321" s="408"/>
      <c r="J321" s="409"/>
    </row>
    <row r="322" spans="3:10" ht="30" customHeight="1" x14ac:dyDescent="0.25">
      <c r="C322" s="417"/>
      <c r="D322" s="417"/>
      <c r="E322" s="417"/>
      <c r="F322" s="405">
        <v>1</v>
      </c>
      <c r="G322" s="406"/>
      <c r="H322" s="407"/>
      <c r="I322" s="408"/>
      <c r="J322" s="409"/>
    </row>
    <row r="323" spans="3:10" ht="30" customHeight="1" x14ac:dyDescent="0.25">
      <c r="C323" s="417"/>
      <c r="D323" s="417"/>
      <c r="E323" s="417"/>
      <c r="F323" s="405">
        <v>1</v>
      </c>
      <c r="G323" s="406"/>
      <c r="H323" s="407"/>
      <c r="I323" s="408"/>
      <c r="J323" s="409"/>
    </row>
    <row r="324" spans="3:10" ht="30" customHeight="1" x14ac:dyDescent="0.25">
      <c r="C324" s="417"/>
      <c r="D324" s="417"/>
      <c r="E324" s="417"/>
      <c r="F324" s="405">
        <v>1</v>
      </c>
      <c r="G324" s="406"/>
      <c r="H324" s="407"/>
      <c r="I324" s="408"/>
      <c r="J324" s="409"/>
    </row>
    <row r="325" spans="3:10" ht="30" customHeight="1" x14ac:dyDescent="0.25">
      <c r="C325" s="417"/>
      <c r="D325" s="417"/>
      <c r="E325" s="417"/>
      <c r="F325" s="405">
        <v>1</v>
      </c>
      <c r="G325" s="406"/>
      <c r="H325" s="407"/>
      <c r="I325" s="408"/>
      <c r="J325" s="409"/>
    </row>
    <row r="326" spans="3:10" ht="30" customHeight="1" x14ac:dyDescent="0.25">
      <c r="C326" s="417"/>
      <c r="D326" s="417"/>
      <c r="E326" s="417"/>
      <c r="F326" s="405">
        <v>1</v>
      </c>
      <c r="G326" s="406"/>
      <c r="H326" s="407"/>
      <c r="I326" s="408"/>
      <c r="J326" s="409"/>
    </row>
    <row r="327" spans="3:10" ht="30" customHeight="1" x14ac:dyDescent="0.25">
      <c r="C327" s="417"/>
      <c r="D327" s="417"/>
      <c r="E327" s="417"/>
      <c r="F327" s="405">
        <v>1</v>
      </c>
      <c r="G327" s="406"/>
      <c r="H327" s="407"/>
      <c r="I327" s="408"/>
      <c r="J327" s="409"/>
    </row>
    <row r="328" spans="3:10" ht="30" customHeight="1" x14ac:dyDescent="0.25">
      <c r="C328" s="417"/>
      <c r="D328" s="417"/>
      <c r="E328" s="417"/>
      <c r="F328" s="405">
        <v>1</v>
      </c>
      <c r="G328" s="406"/>
      <c r="H328" s="407"/>
      <c r="I328" s="408"/>
      <c r="J328" s="409"/>
    </row>
    <row r="329" spans="3:10" ht="30" customHeight="1" x14ac:dyDescent="0.25">
      <c r="C329" s="417"/>
      <c r="D329" s="417"/>
      <c r="E329" s="417"/>
      <c r="F329" s="405">
        <v>1</v>
      </c>
      <c r="G329" s="406"/>
      <c r="H329" s="407"/>
      <c r="I329" s="408"/>
      <c r="J329" s="409"/>
    </row>
    <row r="330" spans="3:10" ht="30" customHeight="1" x14ac:dyDescent="0.25">
      <c r="C330" s="417"/>
      <c r="D330" s="417"/>
      <c r="E330" s="417"/>
      <c r="F330" s="405">
        <v>1</v>
      </c>
      <c r="G330" s="406"/>
      <c r="H330" s="407"/>
      <c r="I330" s="408"/>
      <c r="J330" s="409"/>
    </row>
    <row r="331" spans="3:10" ht="30" customHeight="1" x14ac:dyDescent="0.25">
      <c r="C331" s="417"/>
      <c r="D331" s="417"/>
      <c r="E331" s="417"/>
      <c r="F331" s="405">
        <v>1</v>
      </c>
      <c r="G331" s="406"/>
      <c r="H331" s="407"/>
      <c r="I331" s="408"/>
      <c r="J331" s="409"/>
    </row>
    <row r="332" spans="3:10" ht="30" customHeight="1" x14ac:dyDescent="0.25">
      <c r="C332" s="417"/>
      <c r="D332" s="417"/>
      <c r="E332" s="417"/>
      <c r="F332" s="405">
        <v>1</v>
      </c>
      <c r="G332" s="406"/>
      <c r="H332" s="407"/>
      <c r="I332" s="408"/>
      <c r="J332" s="409"/>
    </row>
    <row r="333" spans="3:10" ht="30" customHeight="1" x14ac:dyDescent="0.25">
      <c r="C333" s="417"/>
      <c r="D333" s="417"/>
      <c r="E333" s="417"/>
      <c r="F333" s="405">
        <v>1</v>
      </c>
      <c r="G333" s="406"/>
      <c r="H333" s="407"/>
      <c r="I333" s="408"/>
      <c r="J333" s="409"/>
    </row>
    <row r="334" spans="3:10" ht="30" customHeight="1" x14ac:dyDescent="0.25">
      <c r="C334" s="417"/>
      <c r="D334" s="417"/>
      <c r="E334" s="417"/>
      <c r="F334" s="405">
        <v>1</v>
      </c>
      <c r="G334" s="406"/>
      <c r="H334" s="407"/>
      <c r="I334" s="408"/>
      <c r="J334" s="409"/>
    </row>
    <row r="335" spans="3:10" ht="30" customHeight="1" x14ac:dyDescent="0.25">
      <c r="C335" s="417"/>
      <c r="D335" s="417"/>
      <c r="E335" s="417"/>
      <c r="F335" s="405">
        <v>1</v>
      </c>
      <c r="G335" s="406"/>
      <c r="H335" s="407"/>
      <c r="I335" s="408"/>
      <c r="J335" s="409"/>
    </row>
    <row r="336" spans="3:10" ht="30" customHeight="1" x14ac:dyDescent="0.25">
      <c r="C336" s="417"/>
      <c r="D336" s="417"/>
      <c r="E336" s="417"/>
      <c r="F336" s="405">
        <v>1</v>
      </c>
      <c r="G336" s="406"/>
      <c r="H336" s="407"/>
      <c r="I336" s="408"/>
      <c r="J336" s="409"/>
    </row>
    <row r="337" spans="3:10" ht="30" customHeight="1" x14ac:dyDescent="0.25">
      <c r="C337" s="417"/>
      <c r="D337" s="417"/>
      <c r="E337" s="417"/>
      <c r="F337" s="405">
        <v>1</v>
      </c>
      <c r="G337" s="406"/>
      <c r="H337" s="407"/>
      <c r="I337" s="408"/>
      <c r="J337" s="409"/>
    </row>
    <row r="338" spans="3:10" ht="30" customHeight="1" x14ac:dyDescent="0.25">
      <c r="C338" s="417"/>
      <c r="D338" s="417"/>
      <c r="E338" s="417"/>
      <c r="F338" s="405">
        <v>1</v>
      </c>
      <c r="G338" s="406"/>
      <c r="H338" s="407"/>
      <c r="I338" s="408"/>
      <c r="J338" s="409"/>
    </row>
    <row r="339" spans="3:10" ht="30" customHeight="1" x14ac:dyDescent="0.25">
      <c r="C339" s="417"/>
      <c r="D339" s="417"/>
      <c r="E339" s="417"/>
      <c r="F339" s="405">
        <v>1</v>
      </c>
      <c r="G339" s="406"/>
      <c r="H339" s="407"/>
      <c r="I339" s="408"/>
      <c r="J339" s="409"/>
    </row>
    <row r="340" spans="3:10" ht="30" customHeight="1" x14ac:dyDescent="0.25">
      <c r="C340" s="417"/>
      <c r="D340" s="417"/>
      <c r="E340" s="417"/>
      <c r="F340" s="405">
        <v>1</v>
      </c>
      <c r="G340" s="406"/>
      <c r="H340" s="407"/>
      <c r="I340" s="408"/>
      <c r="J340" s="409"/>
    </row>
    <row r="341" spans="3:10" ht="30" customHeight="1" x14ac:dyDescent="0.25">
      <c r="C341" s="417"/>
      <c r="D341" s="417"/>
      <c r="E341" s="417"/>
      <c r="F341" s="405">
        <v>1</v>
      </c>
      <c r="G341" s="406"/>
      <c r="H341" s="407"/>
      <c r="I341" s="408"/>
      <c r="J341" s="409"/>
    </row>
    <row r="342" spans="3:10" ht="30" customHeight="1" x14ac:dyDescent="0.25">
      <c r="C342" s="417"/>
      <c r="D342" s="417"/>
      <c r="E342" s="417"/>
      <c r="F342" s="405">
        <v>1</v>
      </c>
      <c r="G342" s="406"/>
      <c r="H342" s="407"/>
      <c r="I342" s="408"/>
      <c r="J342" s="409"/>
    </row>
    <row r="343" spans="3:10" ht="30" customHeight="1" x14ac:dyDescent="0.25">
      <c r="C343" s="417"/>
      <c r="D343" s="417"/>
      <c r="E343" s="417"/>
      <c r="F343" s="405">
        <v>1</v>
      </c>
      <c r="G343" s="406"/>
      <c r="H343" s="407"/>
      <c r="I343" s="408"/>
      <c r="J343" s="409"/>
    </row>
    <row r="344" spans="3:10" ht="30" customHeight="1" x14ac:dyDescent="0.25">
      <c r="C344" s="417"/>
      <c r="D344" s="417"/>
      <c r="E344" s="417"/>
      <c r="F344" s="405">
        <v>1</v>
      </c>
      <c r="G344" s="406"/>
      <c r="H344" s="407"/>
      <c r="I344" s="408"/>
      <c r="J344" s="409"/>
    </row>
    <row r="345" spans="3:10" ht="30" customHeight="1" x14ac:dyDescent="0.25">
      <c r="C345" s="417"/>
      <c r="D345" s="417"/>
      <c r="E345" s="417"/>
      <c r="F345" s="405">
        <v>1</v>
      </c>
      <c r="G345" s="406"/>
      <c r="H345" s="407"/>
      <c r="I345" s="408"/>
      <c r="J345" s="409"/>
    </row>
    <row r="346" spans="3:10" ht="30" customHeight="1" x14ac:dyDescent="0.25">
      <c r="C346" s="417"/>
      <c r="D346" s="417"/>
      <c r="E346" s="417"/>
      <c r="F346" s="405">
        <v>1</v>
      </c>
      <c r="G346" s="406"/>
      <c r="H346" s="407"/>
      <c r="I346" s="408"/>
      <c r="J346" s="409"/>
    </row>
    <row r="347" spans="3:10" ht="30" customHeight="1" x14ac:dyDescent="0.25">
      <c r="C347" s="417"/>
      <c r="D347" s="417"/>
      <c r="E347" s="417"/>
      <c r="F347" s="405">
        <v>1</v>
      </c>
      <c r="G347" s="406"/>
      <c r="H347" s="407"/>
      <c r="I347" s="408"/>
      <c r="J347" s="409"/>
    </row>
    <row r="348" spans="3:10" ht="30" customHeight="1" x14ac:dyDescent="0.25">
      <c r="C348" s="417"/>
      <c r="D348" s="417"/>
      <c r="E348" s="417"/>
      <c r="F348" s="405">
        <v>1</v>
      </c>
      <c r="G348" s="406"/>
      <c r="H348" s="407"/>
      <c r="I348" s="408"/>
      <c r="J348" s="409"/>
    </row>
    <row r="349" spans="3:10" ht="30" customHeight="1" x14ac:dyDescent="0.25">
      <c r="C349" s="417"/>
      <c r="D349" s="417"/>
      <c r="E349" s="417"/>
      <c r="F349" s="405">
        <v>1</v>
      </c>
      <c r="G349" s="406"/>
      <c r="H349" s="407"/>
      <c r="I349" s="408"/>
      <c r="J349" s="409"/>
    </row>
    <row r="350" spans="3:10" ht="30" customHeight="1" x14ac:dyDescent="0.25">
      <c r="C350" s="417"/>
      <c r="D350" s="417"/>
      <c r="E350" s="417"/>
      <c r="F350" s="405">
        <v>1</v>
      </c>
      <c r="G350" s="406"/>
      <c r="H350" s="407"/>
      <c r="I350" s="408"/>
      <c r="J350" s="409"/>
    </row>
    <row r="351" spans="3:10" ht="30" customHeight="1" x14ac:dyDescent="0.25">
      <c r="C351" s="417"/>
      <c r="D351" s="417"/>
      <c r="E351" s="417"/>
      <c r="F351" s="405">
        <v>1</v>
      </c>
      <c r="G351" s="406"/>
      <c r="H351" s="407"/>
      <c r="I351" s="408"/>
      <c r="J351" s="409"/>
    </row>
    <row r="352" spans="3:10" ht="30" customHeight="1" x14ac:dyDescent="0.25">
      <c r="C352" s="417"/>
      <c r="D352" s="417"/>
      <c r="E352" s="417"/>
      <c r="F352" s="405">
        <v>1</v>
      </c>
      <c r="G352" s="406"/>
      <c r="H352" s="407"/>
      <c r="I352" s="408"/>
      <c r="J352" s="409"/>
    </row>
    <row r="353" spans="3:10" ht="30" customHeight="1" x14ac:dyDescent="0.25">
      <c r="C353" s="417"/>
      <c r="D353" s="417"/>
      <c r="E353" s="417"/>
      <c r="F353" s="405">
        <v>1</v>
      </c>
      <c r="G353" s="406"/>
      <c r="H353" s="407"/>
      <c r="I353" s="408"/>
      <c r="J353" s="409"/>
    </row>
    <row r="354" spans="3:10" ht="30" customHeight="1" x14ac:dyDescent="0.25">
      <c r="C354" s="417"/>
      <c r="D354" s="417"/>
      <c r="E354" s="417"/>
      <c r="F354" s="405">
        <v>1</v>
      </c>
      <c r="G354" s="406"/>
      <c r="H354" s="407"/>
      <c r="I354" s="408"/>
      <c r="J354" s="409"/>
    </row>
    <row r="355" spans="3:10" ht="30" customHeight="1" x14ac:dyDescent="0.25">
      <c r="C355" s="417"/>
      <c r="D355" s="417"/>
      <c r="E355" s="417"/>
      <c r="F355" s="405">
        <v>1</v>
      </c>
      <c r="G355" s="406"/>
      <c r="H355" s="407"/>
      <c r="I355" s="408"/>
      <c r="J355" s="409"/>
    </row>
    <row r="356" spans="3:10" ht="30" customHeight="1" x14ac:dyDescent="0.25">
      <c r="C356" s="417"/>
      <c r="D356" s="417"/>
      <c r="E356" s="417"/>
      <c r="F356" s="405">
        <v>1</v>
      </c>
      <c r="G356" s="406"/>
      <c r="H356" s="407"/>
      <c r="I356" s="408"/>
      <c r="J356" s="409"/>
    </row>
    <row r="357" spans="3:10" ht="30" customHeight="1" x14ac:dyDescent="0.25">
      <c r="C357" s="417"/>
      <c r="D357" s="417"/>
      <c r="E357" s="417"/>
      <c r="F357" s="405">
        <v>1</v>
      </c>
      <c r="G357" s="406"/>
      <c r="H357" s="407"/>
      <c r="I357" s="408"/>
      <c r="J357" s="409"/>
    </row>
    <row r="358" spans="3:10" ht="30" customHeight="1" x14ac:dyDescent="0.25">
      <c r="C358" s="417"/>
      <c r="D358" s="417"/>
      <c r="E358" s="417"/>
      <c r="F358" s="405">
        <v>1</v>
      </c>
      <c r="G358" s="406"/>
      <c r="H358" s="407"/>
      <c r="I358" s="408"/>
      <c r="J358" s="409"/>
    </row>
    <row r="359" spans="3:10" ht="30" customHeight="1" x14ac:dyDescent="0.25">
      <c r="C359" s="417"/>
      <c r="D359" s="417"/>
      <c r="E359" s="417"/>
      <c r="F359" s="405">
        <v>1</v>
      </c>
      <c r="G359" s="406"/>
      <c r="H359" s="407"/>
      <c r="I359" s="408"/>
      <c r="J359" s="409"/>
    </row>
    <row r="360" spans="3:10" ht="30" customHeight="1" x14ac:dyDescent="0.25">
      <c r="C360" s="417"/>
      <c r="D360" s="417"/>
      <c r="E360" s="417"/>
      <c r="F360" s="405">
        <v>1</v>
      </c>
      <c r="G360" s="406"/>
      <c r="H360" s="407"/>
      <c r="I360" s="408"/>
      <c r="J360" s="409"/>
    </row>
    <row r="361" spans="3:10" ht="30" customHeight="1" x14ac:dyDescent="0.25">
      <c r="C361" s="417"/>
      <c r="D361" s="417"/>
      <c r="E361" s="417"/>
      <c r="F361" s="405">
        <v>1</v>
      </c>
      <c r="G361" s="406"/>
      <c r="H361" s="407"/>
      <c r="I361" s="408"/>
      <c r="J361" s="409"/>
    </row>
    <row r="362" spans="3:10" ht="30" customHeight="1" x14ac:dyDescent="0.25">
      <c r="C362" s="417"/>
      <c r="D362" s="417"/>
      <c r="E362" s="417"/>
      <c r="F362" s="405">
        <v>1</v>
      </c>
      <c r="G362" s="406"/>
      <c r="H362" s="407"/>
      <c r="I362" s="408"/>
      <c r="J362" s="409"/>
    </row>
    <row r="363" spans="3:10" ht="30" customHeight="1" x14ac:dyDescent="0.25">
      <c r="C363" s="417"/>
      <c r="D363" s="417"/>
      <c r="E363" s="417"/>
      <c r="F363" s="405">
        <v>1</v>
      </c>
      <c r="G363" s="406"/>
      <c r="H363" s="407"/>
      <c r="I363" s="408"/>
      <c r="J363" s="409"/>
    </row>
    <row r="364" spans="3:10" ht="30" customHeight="1" x14ac:dyDescent="0.25">
      <c r="C364" s="417"/>
      <c r="D364" s="417"/>
      <c r="E364" s="417"/>
      <c r="F364" s="405">
        <v>1</v>
      </c>
      <c r="G364" s="406"/>
      <c r="H364" s="407"/>
      <c r="I364" s="408"/>
      <c r="J364" s="409"/>
    </row>
    <row r="365" spans="3:10" ht="30" customHeight="1" x14ac:dyDescent="0.25">
      <c r="C365" s="417"/>
      <c r="D365" s="417"/>
      <c r="E365" s="417"/>
      <c r="F365" s="405">
        <v>1</v>
      </c>
      <c r="G365" s="406"/>
      <c r="H365" s="407"/>
      <c r="I365" s="408"/>
      <c r="J365" s="409"/>
    </row>
    <row r="366" spans="3:10" ht="30" customHeight="1" x14ac:dyDescent="0.25">
      <c r="C366" s="417"/>
      <c r="D366" s="417"/>
      <c r="E366" s="417"/>
      <c r="F366" s="405">
        <v>1</v>
      </c>
      <c r="G366" s="406"/>
      <c r="H366" s="407"/>
      <c r="I366" s="408"/>
      <c r="J366" s="409"/>
    </row>
    <row r="367" spans="3:10" ht="30" customHeight="1" x14ac:dyDescent="0.25">
      <c r="C367" s="417"/>
      <c r="D367" s="417"/>
      <c r="E367" s="417"/>
      <c r="F367" s="405">
        <v>1</v>
      </c>
      <c r="G367" s="406"/>
      <c r="H367" s="407"/>
      <c r="I367" s="408"/>
      <c r="J367" s="409"/>
    </row>
    <row r="368" spans="3:10" ht="30" customHeight="1" x14ac:dyDescent="0.25">
      <c r="C368" s="417"/>
      <c r="D368" s="417"/>
      <c r="E368" s="417"/>
      <c r="F368" s="405">
        <v>1</v>
      </c>
      <c r="G368" s="406"/>
      <c r="H368" s="407"/>
      <c r="I368" s="408"/>
      <c r="J368" s="409"/>
    </row>
    <row r="369" spans="3:10" ht="30" customHeight="1" x14ac:dyDescent="0.25">
      <c r="C369" s="417"/>
      <c r="D369" s="417"/>
      <c r="E369" s="417"/>
      <c r="F369" s="405">
        <v>1</v>
      </c>
      <c r="G369" s="406"/>
      <c r="H369" s="407"/>
      <c r="I369" s="408"/>
      <c r="J369" s="409"/>
    </row>
    <row r="370" spans="3:10" ht="30" customHeight="1" x14ac:dyDescent="0.25">
      <c r="C370" s="417"/>
      <c r="D370" s="417"/>
      <c r="E370" s="417"/>
      <c r="F370" s="405">
        <v>1</v>
      </c>
      <c r="G370" s="406"/>
      <c r="H370" s="407"/>
      <c r="I370" s="408"/>
      <c r="J370" s="409"/>
    </row>
    <row r="371" spans="3:10" ht="30" customHeight="1" x14ac:dyDescent="0.25">
      <c r="C371" s="417"/>
      <c r="D371" s="417"/>
      <c r="E371" s="417"/>
      <c r="F371" s="405">
        <v>1</v>
      </c>
      <c r="G371" s="406"/>
      <c r="H371" s="407"/>
      <c r="I371" s="408"/>
      <c r="J371" s="409"/>
    </row>
    <row r="372" spans="3:10" ht="30" customHeight="1" x14ac:dyDescent="0.25">
      <c r="C372" s="417"/>
      <c r="D372" s="417"/>
      <c r="E372" s="417"/>
      <c r="F372" s="405">
        <v>1</v>
      </c>
      <c r="G372" s="406"/>
      <c r="H372" s="407"/>
      <c r="I372" s="408"/>
      <c r="J372" s="409"/>
    </row>
    <row r="373" spans="3:10" ht="30" customHeight="1" x14ac:dyDescent="0.25">
      <c r="C373" s="417"/>
      <c r="D373" s="417"/>
      <c r="E373" s="417"/>
      <c r="F373" s="405">
        <v>1</v>
      </c>
      <c r="G373" s="406"/>
      <c r="H373" s="407"/>
      <c r="I373" s="408"/>
      <c r="J373" s="409"/>
    </row>
    <row r="374" spans="3:10" ht="30" customHeight="1" x14ac:dyDescent="0.25">
      <c r="C374" s="417"/>
      <c r="D374" s="417"/>
      <c r="E374" s="417"/>
      <c r="F374" s="405">
        <v>1</v>
      </c>
      <c r="G374" s="406"/>
      <c r="H374" s="407"/>
      <c r="I374" s="408"/>
      <c r="J374" s="409"/>
    </row>
    <row r="375" spans="3:10" ht="30" customHeight="1" x14ac:dyDescent="0.25">
      <c r="C375" s="417"/>
      <c r="D375" s="417"/>
      <c r="E375" s="417"/>
      <c r="F375" s="405">
        <v>1</v>
      </c>
      <c r="G375" s="406"/>
      <c r="H375" s="407"/>
      <c r="I375" s="408"/>
      <c r="J375" s="409"/>
    </row>
    <row r="376" spans="3:10" ht="30" customHeight="1" x14ac:dyDescent="0.25">
      <c r="C376" s="417"/>
      <c r="D376" s="417"/>
      <c r="E376" s="417"/>
      <c r="F376" s="405">
        <v>1</v>
      </c>
      <c r="G376" s="406"/>
      <c r="H376" s="407"/>
      <c r="I376" s="408"/>
      <c r="J376" s="409"/>
    </row>
    <row r="377" spans="3:10" ht="30" customHeight="1" x14ac:dyDescent="0.25">
      <c r="C377" s="417"/>
      <c r="D377" s="417"/>
      <c r="E377" s="417"/>
      <c r="F377" s="405">
        <v>1</v>
      </c>
      <c r="G377" s="406"/>
      <c r="H377" s="407"/>
      <c r="I377" s="408"/>
      <c r="J377" s="409"/>
    </row>
    <row r="378" spans="3:10" ht="30" customHeight="1" x14ac:dyDescent="0.25">
      <c r="C378" s="417"/>
      <c r="D378" s="417"/>
      <c r="E378" s="417"/>
      <c r="F378" s="405">
        <v>1</v>
      </c>
      <c r="G378" s="406"/>
      <c r="H378" s="407"/>
      <c r="I378" s="408"/>
      <c r="J378" s="409"/>
    </row>
    <row r="379" spans="3:10" ht="30" customHeight="1" x14ac:dyDescent="0.25">
      <c r="C379" s="417"/>
      <c r="D379" s="417"/>
      <c r="E379" s="417"/>
      <c r="F379" s="405">
        <v>1</v>
      </c>
      <c r="G379" s="406"/>
      <c r="H379" s="407"/>
      <c r="I379" s="408"/>
      <c r="J379" s="409"/>
    </row>
    <row r="380" spans="3:10" ht="30" customHeight="1" x14ac:dyDescent="0.25">
      <c r="C380" s="417"/>
      <c r="D380" s="417"/>
      <c r="E380" s="417"/>
      <c r="F380" s="405">
        <v>1</v>
      </c>
      <c r="G380" s="406"/>
      <c r="H380" s="407"/>
      <c r="I380" s="408"/>
      <c r="J380" s="409"/>
    </row>
    <row r="381" spans="3:10" ht="30" customHeight="1" x14ac:dyDescent="0.25">
      <c r="C381" s="417"/>
      <c r="D381" s="417"/>
      <c r="E381" s="417"/>
      <c r="F381" s="405">
        <v>1</v>
      </c>
      <c r="G381" s="406"/>
      <c r="H381" s="407"/>
      <c r="I381" s="408"/>
      <c r="J381" s="409"/>
    </row>
    <row r="382" spans="3:10" ht="30" customHeight="1" x14ac:dyDescent="0.25">
      <c r="C382" s="417"/>
      <c r="D382" s="417"/>
      <c r="E382" s="417"/>
      <c r="F382" s="405">
        <v>1</v>
      </c>
      <c r="G382" s="406"/>
      <c r="H382" s="407"/>
      <c r="I382" s="408"/>
      <c r="J382" s="409"/>
    </row>
    <row r="383" spans="3:10" ht="30" customHeight="1" x14ac:dyDescent="0.25">
      <c r="C383" s="417"/>
      <c r="D383" s="417"/>
      <c r="E383" s="417"/>
      <c r="F383" s="405">
        <v>1</v>
      </c>
      <c r="G383" s="406"/>
      <c r="H383" s="407"/>
      <c r="I383" s="408"/>
      <c r="J383" s="409"/>
    </row>
    <row r="384" spans="3:10" ht="30" customHeight="1" x14ac:dyDescent="0.25">
      <c r="C384" s="417"/>
      <c r="D384" s="417"/>
      <c r="E384" s="417"/>
      <c r="F384" s="405">
        <v>1</v>
      </c>
      <c r="G384" s="406"/>
      <c r="H384" s="407"/>
      <c r="I384" s="408"/>
      <c r="J384" s="409"/>
    </row>
    <row r="385" spans="3:10" ht="30" customHeight="1" x14ac:dyDescent="0.25">
      <c r="C385" s="417"/>
      <c r="D385" s="417"/>
      <c r="E385" s="417"/>
      <c r="F385" s="405">
        <v>1</v>
      </c>
      <c r="G385" s="406"/>
      <c r="H385" s="407"/>
      <c r="I385" s="408"/>
      <c r="J385" s="409"/>
    </row>
    <row r="386" spans="3:10" ht="30" customHeight="1" x14ac:dyDescent="0.25">
      <c r="C386" s="417"/>
      <c r="D386" s="417"/>
      <c r="E386" s="417"/>
      <c r="F386" s="405">
        <v>1</v>
      </c>
      <c r="G386" s="406"/>
      <c r="H386" s="407"/>
      <c r="I386" s="408"/>
      <c r="J386" s="409"/>
    </row>
    <row r="387" spans="3:10" ht="30" customHeight="1" x14ac:dyDescent="0.25">
      <c r="C387" s="417"/>
      <c r="D387" s="417"/>
      <c r="E387" s="417"/>
      <c r="F387" s="405">
        <v>1</v>
      </c>
      <c r="G387" s="406"/>
      <c r="H387" s="407"/>
      <c r="I387" s="408"/>
      <c r="J387" s="409"/>
    </row>
    <row r="388" spans="3:10" ht="30" customHeight="1" x14ac:dyDescent="0.25">
      <c r="C388" s="417"/>
      <c r="D388" s="417"/>
      <c r="E388" s="417"/>
      <c r="F388" s="405">
        <v>1</v>
      </c>
      <c r="G388" s="406"/>
      <c r="H388" s="407"/>
      <c r="I388" s="408"/>
      <c r="J388" s="409"/>
    </row>
    <row r="389" spans="3:10" ht="30" customHeight="1" x14ac:dyDescent="0.25">
      <c r="C389" s="417"/>
      <c r="D389" s="417"/>
      <c r="E389" s="417"/>
      <c r="F389" s="405">
        <v>1</v>
      </c>
      <c r="G389" s="406"/>
      <c r="H389" s="407"/>
      <c r="I389" s="408"/>
      <c r="J389" s="409"/>
    </row>
    <row r="390" spans="3:10" ht="30" customHeight="1" x14ac:dyDescent="0.25">
      <c r="C390" s="417"/>
      <c r="D390" s="417"/>
      <c r="E390" s="417"/>
      <c r="F390" s="405">
        <v>1</v>
      </c>
      <c r="G390" s="406"/>
      <c r="H390" s="407"/>
      <c r="I390" s="408"/>
      <c r="J390" s="409"/>
    </row>
    <row r="391" spans="3:10" ht="30" customHeight="1" x14ac:dyDescent="0.25">
      <c r="C391" s="417"/>
      <c r="D391" s="417"/>
      <c r="E391" s="417"/>
      <c r="F391" s="405">
        <v>1</v>
      </c>
      <c r="G391" s="406"/>
      <c r="H391" s="407"/>
      <c r="I391" s="408"/>
      <c r="J391" s="409"/>
    </row>
    <row r="392" spans="3:10" ht="30" customHeight="1" x14ac:dyDescent="0.25">
      <c r="C392" s="417"/>
      <c r="D392" s="417"/>
      <c r="E392" s="417"/>
      <c r="F392" s="405">
        <v>1</v>
      </c>
      <c r="G392" s="406"/>
      <c r="H392" s="407"/>
      <c r="I392" s="408"/>
      <c r="J392" s="409"/>
    </row>
    <row r="393" spans="3:10" ht="30" customHeight="1" x14ac:dyDescent="0.25">
      <c r="C393" s="417"/>
      <c r="D393" s="417"/>
      <c r="E393" s="417"/>
      <c r="F393" s="405">
        <v>1</v>
      </c>
      <c r="G393" s="406"/>
      <c r="H393" s="407"/>
      <c r="I393" s="408"/>
      <c r="J393" s="409"/>
    </row>
    <row r="394" spans="3:10" ht="30" customHeight="1" x14ac:dyDescent="0.25">
      <c r="C394" s="417"/>
      <c r="D394" s="417"/>
      <c r="E394" s="417"/>
      <c r="F394" s="405">
        <v>1</v>
      </c>
      <c r="G394" s="406"/>
      <c r="H394" s="407"/>
      <c r="I394" s="408"/>
      <c r="J394" s="409"/>
    </row>
    <row r="395" spans="3:10" ht="30" customHeight="1" x14ac:dyDescent="0.25">
      <c r="C395" s="417"/>
      <c r="D395" s="417"/>
      <c r="E395" s="417"/>
      <c r="F395" s="405">
        <v>1</v>
      </c>
      <c r="G395" s="406"/>
      <c r="H395" s="407"/>
      <c r="I395" s="408"/>
      <c r="J395" s="409"/>
    </row>
    <row r="396" spans="3:10" ht="30" customHeight="1" x14ac:dyDescent="0.25">
      <c r="C396" s="417"/>
      <c r="D396" s="417"/>
      <c r="E396" s="417"/>
      <c r="F396" s="405">
        <v>1</v>
      </c>
      <c r="G396" s="406"/>
      <c r="H396" s="407"/>
      <c r="I396" s="408"/>
      <c r="J396" s="409"/>
    </row>
    <row r="397" spans="3:10" ht="30" customHeight="1" x14ac:dyDescent="0.25">
      <c r="C397" s="417"/>
      <c r="D397" s="417"/>
      <c r="E397" s="417"/>
      <c r="F397" s="405">
        <v>1</v>
      </c>
      <c r="G397" s="406"/>
      <c r="H397" s="407"/>
      <c r="I397" s="408"/>
      <c r="J397" s="409"/>
    </row>
    <row r="398" spans="3:10" ht="30" customHeight="1" x14ac:dyDescent="0.25">
      <c r="C398" s="417"/>
      <c r="D398" s="417"/>
      <c r="E398" s="417"/>
      <c r="F398" s="405">
        <v>1</v>
      </c>
      <c r="G398" s="406"/>
      <c r="H398" s="407"/>
      <c r="I398" s="408"/>
      <c r="J398" s="409"/>
    </row>
    <row r="399" spans="3:10" ht="30" customHeight="1" x14ac:dyDescent="0.25">
      <c r="C399" s="417"/>
      <c r="D399" s="417"/>
      <c r="E399" s="417"/>
      <c r="F399" s="405">
        <v>1</v>
      </c>
      <c r="G399" s="406"/>
      <c r="H399" s="407"/>
      <c r="I399" s="408"/>
      <c r="J399" s="409"/>
    </row>
    <row r="400" spans="3:10" ht="30" customHeight="1" x14ac:dyDescent="0.25">
      <c r="C400" s="417"/>
      <c r="D400" s="417"/>
      <c r="E400" s="417"/>
      <c r="F400" s="405">
        <v>1</v>
      </c>
      <c r="G400" s="406"/>
      <c r="H400" s="407"/>
      <c r="I400" s="408"/>
      <c r="J400" s="409"/>
    </row>
    <row r="401" spans="3:10" ht="30" customHeight="1" x14ac:dyDescent="0.25">
      <c r="C401" s="417"/>
      <c r="D401" s="417"/>
      <c r="E401" s="417"/>
      <c r="F401" s="405">
        <v>1</v>
      </c>
      <c r="G401" s="406"/>
      <c r="H401" s="407"/>
      <c r="I401" s="408"/>
      <c r="J401" s="409"/>
    </row>
    <row r="402" spans="3:10" ht="30" customHeight="1" x14ac:dyDescent="0.25">
      <c r="C402" s="417"/>
      <c r="D402" s="417"/>
      <c r="E402" s="417"/>
      <c r="F402" s="405">
        <v>1</v>
      </c>
      <c r="G402" s="406"/>
      <c r="H402" s="407"/>
      <c r="I402" s="408"/>
      <c r="J402" s="409"/>
    </row>
    <row r="403" spans="3:10" ht="30" customHeight="1" x14ac:dyDescent="0.25">
      <c r="C403" s="417"/>
      <c r="D403" s="417"/>
      <c r="E403" s="417"/>
      <c r="F403" s="405">
        <v>1</v>
      </c>
      <c r="G403" s="406"/>
      <c r="H403" s="407"/>
      <c r="I403" s="408"/>
      <c r="J403" s="409"/>
    </row>
    <row r="404" spans="3:10" ht="30" customHeight="1" x14ac:dyDescent="0.25">
      <c r="C404" s="417"/>
      <c r="D404" s="417"/>
      <c r="E404" s="417"/>
      <c r="F404" s="405">
        <v>1</v>
      </c>
      <c r="G404" s="406"/>
      <c r="H404" s="407"/>
      <c r="I404" s="408"/>
      <c r="J404" s="409"/>
    </row>
    <row r="405" spans="3:10" ht="30" customHeight="1" x14ac:dyDescent="0.25">
      <c r="C405" s="417"/>
      <c r="D405" s="417"/>
      <c r="E405" s="417"/>
      <c r="F405" s="405">
        <v>1</v>
      </c>
      <c r="G405" s="406"/>
      <c r="H405" s="407"/>
      <c r="I405" s="408"/>
      <c r="J405" s="409"/>
    </row>
    <row r="406" spans="3:10" ht="30" customHeight="1" x14ac:dyDescent="0.25">
      <c r="C406" s="417"/>
      <c r="D406" s="417"/>
      <c r="E406" s="417"/>
      <c r="F406" s="405">
        <v>1</v>
      </c>
      <c r="G406" s="406"/>
      <c r="H406" s="407"/>
      <c r="I406" s="408"/>
      <c r="J406" s="409"/>
    </row>
    <row r="407" spans="3:10" ht="30" customHeight="1" x14ac:dyDescent="0.25">
      <c r="C407" s="417"/>
      <c r="D407" s="417"/>
      <c r="E407" s="417"/>
      <c r="F407" s="405">
        <v>1</v>
      </c>
      <c r="G407" s="406"/>
      <c r="H407" s="407"/>
      <c r="I407" s="408"/>
      <c r="J407" s="409"/>
    </row>
    <row r="408" spans="3:10" ht="30" customHeight="1" x14ac:dyDescent="0.25">
      <c r="C408" s="417"/>
      <c r="D408" s="417"/>
      <c r="E408" s="417"/>
      <c r="F408" s="405">
        <v>1</v>
      </c>
      <c r="G408" s="406"/>
      <c r="H408" s="407"/>
      <c r="I408" s="408"/>
      <c r="J408" s="409"/>
    </row>
    <row r="409" spans="3:10" ht="30" customHeight="1" x14ac:dyDescent="0.25">
      <c r="C409" s="417"/>
      <c r="D409" s="417"/>
      <c r="E409" s="417"/>
      <c r="F409" s="405">
        <v>1</v>
      </c>
      <c r="G409" s="406"/>
      <c r="H409" s="407"/>
      <c r="I409" s="408"/>
      <c r="J409" s="409"/>
    </row>
    <row r="410" spans="3:10" ht="30" customHeight="1" x14ac:dyDescent="0.25">
      <c r="C410" s="417"/>
      <c r="D410" s="417"/>
      <c r="E410" s="417"/>
      <c r="F410" s="405">
        <v>1</v>
      </c>
      <c r="G410" s="406"/>
      <c r="H410" s="407"/>
      <c r="I410" s="408"/>
      <c r="J410" s="409"/>
    </row>
    <row r="411" spans="3:10" ht="30" customHeight="1" x14ac:dyDescent="0.25">
      <c r="C411" s="417"/>
      <c r="D411" s="417"/>
      <c r="E411" s="417"/>
      <c r="F411" s="405">
        <v>1</v>
      </c>
      <c r="G411" s="406"/>
      <c r="H411" s="407"/>
      <c r="I411" s="408"/>
      <c r="J411" s="409"/>
    </row>
    <row r="412" spans="3:10" ht="30" customHeight="1" x14ac:dyDescent="0.25">
      <c r="C412" s="417"/>
      <c r="D412" s="417"/>
      <c r="E412" s="417"/>
      <c r="F412" s="405">
        <v>1</v>
      </c>
      <c r="G412" s="406"/>
      <c r="H412" s="407"/>
      <c r="I412" s="408"/>
      <c r="J412" s="409"/>
    </row>
    <row r="413" spans="3:10" ht="30" customHeight="1" x14ac:dyDescent="0.25">
      <c r="C413" s="417"/>
      <c r="D413" s="417"/>
      <c r="E413" s="417"/>
      <c r="F413" s="405">
        <v>1</v>
      </c>
      <c r="G413" s="406"/>
      <c r="H413" s="407"/>
      <c r="I413" s="408"/>
      <c r="J413" s="409"/>
    </row>
    <row r="414" spans="3:10" ht="30" customHeight="1" x14ac:dyDescent="0.25">
      <c r="C414" s="417"/>
      <c r="D414" s="417"/>
      <c r="E414" s="417"/>
      <c r="F414" s="405">
        <v>1</v>
      </c>
      <c r="G414" s="406"/>
      <c r="H414" s="407"/>
      <c r="I414" s="408"/>
      <c r="J414" s="409"/>
    </row>
    <row r="415" spans="3:10" ht="30" customHeight="1" x14ac:dyDescent="0.25">
      <c r="C415" s="417"/>
      <c r="D415" s="417"/>
      <c r="E415" s="417"/>
      <c r="F415" s="405">
        <v>1</v>
      </c>
      <c r="G415" s="406"/>
      <c r="H415" s="407"/>
      <c r="I415" s="408"/>
      <c r="J415" s="409"/>
    </row>
    <row r="416" spans="3:10" ht="30" customHeight="1" x14ac:dyDescent="0.25">
      <c r="C416" s="417"/>
      <c r="D416" s="417"/>
      <c r="E416" s="417"/>
      <c r="F416" s="405">
        <v>1</v>
      </c>
      <c r="G416" s="406"/>
      <c r="H416" s="407"/>
      <c r="I416" s="408"/>
      <c r="J416" s="409"/>
    </row>
    <row r="417" spans="3:10" ht="30" customHeight="1" x14ac:dyDescent="0.25">
      <c r="C417" s="417"/>
      <c r="D417" s="417"/>
      <c r="E417" s="417"/>
      <c r="F417" s="405">
        <v>1</v>
      </c>
      <c r="G417" s="406"/>
      <c r="H417" s="407"/>
      <c r="I417" s="408"/>
      <c r="J417" s="409"/>
    </row>
    <row r="418" spans="3:10" ht="30" customHeight="1" x14ac:dyDescent="0.25">
      <c r="C418" s="417"/>
      <c r="D418" s="417"/>
      <c r="E418" s="417"/>
      <c r="F418" s="405">
        <v>1</v>
      </c>
      <c r="G418" s="406"/>
      <c r="H418" s="407"/>
      <c r="I418" s="408"/>
      <c r="J418" s="409"/>
    </row>
    <row r="419" spans="3:10" ht="30" customHeight="1" x14ac:dyDescent="0.25">
      <c r="C419" s="417"/>
      <c r="D419" s="417"/>
      <c r="E419" s="417"/>
      <c r="F419" s="405">
        <v>1</v>
      </c>
      <c r="G419" s="406"/>
      <c r="H419" s="407"/>
      <c r="I419" s="408"/>
      <c r="J419" s="409"/>
    </row>
    <row r="420" spans="3:10" ht="30" customHeight="1" x14ac:dyDescent="0.25">
      <c r="C420" s="417"/>
      <c r="D420" s="417"/>
      <c r="E420" s="417"/>
      <c r="F420" s="405">
        <v>1</v>
      </c>
      <c r="G420" s="406"/>
      <c r="H420" s="407"/>
      <c r="I420" s="408"/>
      <c r="J420" s="409"/>
    </row>
    <row r="421" spans="3:10" ht="30" customHeight="1" x14ac:dyDescent="0.25">
      <c r="C421" s="417"/>
      <c r="D421" s="417"/>
      <c r="E421" s="417"/>
      <c r="F421" s="405">
        <v>1</v>
      </c>
      <c r="G421" s="406"/>
      <c r="H421" s="407"/>
      <c r="I421" s="408"/>
      <c r="J421" s="409"/>
    </row>
    <row r="422" spans="3:10" ht="30" customHeight="1" x14ac:dyDescent="0.25">
      <c r="C422" s="417"/>
      <c r="D422" s="417"/>
      <c r="E422" s="417"/>
      <c r="F422" s="405">
        <v>1</v>
      </c>
      <c r="G422" s="406"/>
      <c r="H422" s="407"/>
      <c r="I422" s="408"/>
      <c r="J422" s="409"/>
    </row>
    <row r="423" spans="3:10" ht="30" customHeight="1" x14ac:dyDescent="0.25">
      <c r="C423" s="417"/>
      <c r="D423" s="417"/>
      <c r="E423" s="417"/>
      <c r="F423" s="405">
        <v>1</v>
      </c>
      <c r="G423" s="406"/>
      <c r="H423" s="407"/>
      <c r="I423" s="408"/>
      <c r="J423" s="409"/>
    </row>
    <row r="424" spans="3:10" ht="30" customHeight="1" x14ac:dyDescent="0.25">
      <c r="C424" s="417"/>
      <c r="D424" s="417"/>
      <c r="E424" s="417"/>
      <c r="F424" s="405">
        <v>1</v>
      </c>
      <c r="G424" s="406"/>
      <c r="H424" s="407"/>
      <c r="I424" s="408"/>
      <c r="J424" s="409"/>
    </row>
    <row r="425" spans="3:10" ht="30" customHeight="1" x14ac:dyDescent="0.25">
      <c r="C425" s="417"/>
      <c r="D425" s="417"/>
      <c r="E425" s="417"/>
      <c r="F425" s="405">
        <v>1</v>
      </c>
      <c r="G425" s="406"/>
      <c r="H425" s="407"/>
      <c r="I425" s="408"/>
      <c r="J425" s="409"/>
    </row>
    <row r="426" spans="3:10" ht="30" customHeight="1" x14ac:dyDescent="0.25">
      <c r="C426" s="417"/>
      <c r="D426" s="417"/>
      <c r="E426" s="417"/>
      <c r="F426" s="405">
        <v>1</v>
      </c>
      <c r="G426" s="406"/>
      <c r="H426" s="407"/>
      <c r="I426" s="408"/>
      <c r="J426" s="409"/>
    </row>
    <row r="427" spans="3:10" ht="30" customHeight="1" x14ac:dyDescent="0.25">
      <c r="C427" s="417"/>
      <c r="D427" s="417"/>
      <c r="E427" s="417"/>
      <c r="F427" s="405">
        <v>1</v>
      </c>
      <c r="G427" s="406"/>
      <c r="H427" s="407"/>
      <c r="I427" s="408"/>
      <c r="J427" s="409"/>
    </row>
    <row r="428" spans="3:10" ht="30" customHeight="1" x14ac:dyDescent="0.25">
      <c r="C428" s="417"/>
      <c r="D428" s="417"/>
      <c r="E428" s="417"/>
      <c r="F428" s="405">
        <v>1</v>
      </c>
      <c r="G428" s="406"/>
      <c r="H428" s="407"/>
      <c r="I428" s="408"/>
      <c r="J428" s="409"/>
    </row>
    <row r="429" spans="3:10" ht="30" customHeight="1" x14ac:dyDescent="0.25">
      <c r="C429" s="417"/>
      <c r="D429" s="417"/>
      <c r="E429" s="417"/>
      <c r="F429" s="405">
        <v>1</v>
      </c>
      <c r="G429" s="406"/>
      <c r="H429" s="407"/>
      <c r="I429" s="408"/>
      <c r="J429" s="409"/>
    </row>
    <row r="430" spans="3:10" ht="30" customHeight="1" x14ac:dyDescent="0.25">
      <c r="C430" s="417"/>
      <c r="D430" s="417"/>
      <c r="E430" s="417"/>
      <c r="F430" s="405">
        <v>1</v>
      </c>
      <c r="G430" s="406"/>
      <c r="H430" s="407"/>
      <c r="I430" s="408"/>
      <c r="J430" s="409"/>
    </row>
    <row r="431" spans="3:10" ht="30" customHeight="1" x14ac:dyDescent="0.25">
      <c r="C431" s="417"/>
      <c r="D431" s="417"/>
      <c r="E431" s="417"/>
      <c r="F431" s="405">
        <v>1</v>
      </c>
      <c r="G431" s="406"/>
      <c r="H431" s="407"/>
      <c r="I431" s="408"/>
      <c r="J431" s="409"/>
    </row>
    <row r="432" spans="3:10" ht="30" customHeight="1" x14ac:dyDescent="0.25">
      <c r="C432" s="417"/>
      <c r="D432" s="417"/>
      <c r="E432" s="417"/>
      <c r="F432" s="405">
        <v>1</v>
      </c>
      <c r="G432" s="406"/>
      <c r="H432" s="407"/>
      <c r="I432" s="408"/>
      <c r="J432" s="409"/>
    </row>
    <row r="433" spans="3:10" ht="30" customHeight="1" x14ac:dyDescent="0.25">
      <c r="C433" s="417"/>
      <c r="D433" s="417"/>
      <c r="E433" s="417"/>
      <c r="F433" s="405">
        <v>1</v>
      </c>
      <c r="G433" s="406"/>
      <c r="H433" s="407"/>
      <c r="I433" s="408"/>
      <c r="J433" s="409"/>
    </row>
    <row r="434" spans="3:10" ht="30" customHeight="1" x14ac:dyDescent="0.25">
      <c r="C434" s="417"/>
      <c r="D434" s="417"/>
      <c r="E434" s="417"/>
      <c r="F434" s="405">
        <v>1</v>
      </c>
      <c r="G434" s="406"/>
      <c r="H434" s="407"/>
      <c r="I434" s="408"/>
      <c r="J434" s="409"/>
    </row>
    <row r="435" spans="3:10" ht="30" customHeight="1" x14ac:dyDescent="0.25">
      <c r="C435" s="417"/>
      <c r="D435" s="417"/>
      <c r="E435" s="417"/>
      <c r="F435" s="405">
        <v>1</v>
      </c>
      <c r="G435" s="406"/>
      <c r="H435" s="407"/>
      <c r="I435" s="408"/>
      <c r="J435" s="409"/>
    </row>
    <row r="436" spans="3:10" ht="30" customHeight="1" x14ac:dyDescent="0.25">
      <c r="C436" s="417"/>
      <c r="D436" s="417"/>
      <c r="E436" s="417"/>
      <c r="F436" s="405">
        <v>1</v>
      </c>
      <c r="G436" s="406"/>
      <c r="H436" s="407"/>
      <c r="I436" s="408"/>
      <c r="J436" s="409"/>
    </row>
    <row r="437" spans="3:10" ht="30" customHeight="1" x14ac:dyDescent="0.25">
      <c r="C437" s="417"/>
      <c r="D437" s="417"/>
      <c r="E437" s="417"/>
      <c r="F437" s="405">
        <v>1</v>
      </c>
      <c r="G437" s="406"/>
      <c r="H437" s="407"/>
      <c r="I437" s="408"/>
      <c r="J437" s="409"/>
    </row>
    <row r="438" spans="3:10" ht="30" customHeight="1" x14ac:dyDescent="0.25">
      <c r="C438" s="417"/>
      <c r="D438" s="417"/>
      <c r="E438" s="417"/>
      <c r="F438" s="405">
        <v>1</v>
      </c>
      <c r="G438" s="406"/>
      <c r="H438" s="407"/>
      <c r="I438" s="408"/>
      <c r="J438" s="409"/>
    </row>
    <row r="439" spans="3:10" ht="30" customHeight="1" x14ac:dyDescent="0.25">
      <c r="C439" s="417"/>
      <c r="D439" s="417"/>
      <c r="E439" s="417"/>
      <c r="F439" s="405">
        <v>1</v>
      </c>
      <c r="G439" s="406"/>
      <c r="H439" s="407"/>
      <c r="I439" s="408"/>
      <c r="J439" s="409"/>
    </row>
    <row r="440" spans="3:10" ht="30" customHeight="1" x14ac:dyDescent="0.25">
      <c r="C440" s="417"/>
      <c r="D440" s="417"/>
      <c r="E440" s="417"/>
      <c r="F440" s="405">
        <v>1</v>
      </c>
      <c r="G440" s="406"/>
      <c r="H440" s="407"/>
      <c r="I440" s="408"/>
      <c r="J440" s="409"/>
    </row>
    <row r="441" spans="3:10" ht="30" customHeight="1" x14ac:dyDescent="0.25">
      <c r="C441" s="417"/>
      <c r="D441" s="417"/>
      <c r="E441" s="417"/>
      <c r="F441" s="405">
        <v>1</v>
      </c>
      <c r="G441" s="406"/>
      <c r="H441" s="407"/>
      <c r="I441" s="408"/>
      <c r="J441" s="409"/>
    </row>
    <row r="442" spans="3:10" ht="30" customHeight="1" x14ac:dyDescent="0.25">
      <c r="C442" s="417"/>
      <c r="D442" s="417"/>
      <c r="E442" s="417"/>
      <c r="F442" s="405">
        <v>1</v>
      </c>
      <c r="G442" s="406"/>
      <c r="H442" s="407"/>
      <c r="I442" s="408"/>
      <c r="J442" s="409"/>
    </row>
    <row r="443" spans="3:10" ht="30" customHeight="1" x14ac:dyDescent="0.25">
      <c r="C443" s="417"/>
      <c r="D443" s="417"/>
      <c r="E443" s="417"/>
      <c r="F443" s="405">
        <v>1</v>
      </c>
      <c r="G443" s="406"/>
      <c r="H443" s="407"/>
      <c r="I443" s="408"/>
      <c r="J443" s="409"/>
    </row>
    <row r="444" spans="3:10" ht="30" customHeight="1" x14ac:dyDescent="0.25">
      <c r="C444" s="417"/>
      <c r="D444" s="417"/>
      <c r="E444" s="417"/>
      <c r="F444" s="405">
        <v>1</v>
      </c>
      <c r="G444" s="406"/>
      <c r="H444" s="407"/>
      <c r="I444" s="408"/>
      <c r="J444" s="409"/>
    </row>
    <row r="445" spans="3:10" ht="30" customHeight="1" x14ac:dyDescent="0.25">
      <c r="C445" s="417"/>
      <c r="D445" s="417"/>
      <c r="E445" s="417"/>
      <c r="F445" s="405">
        <v>1</v>
      </c>
      <c r="G445" s="406"/>
      <c r="H445" s="407"/>
      <c r="I445" s="408"/>
      <c r="J445" s="409"/>
    </row>
    <row r="446" spans="3:10" ht="30" customHeight="1" x14ac:dyDescent="0.25">
      <c r="C446" s="417"/>
      <c r="D446" s="417"/>
      <c r="E446" s="417"/>
      <c r="F446" s="405">
        <v>1</v>
      </c>
      <c r="G446" s="406"/>
      <c r="H446" s="407"/>
      <c r="I446" s="408"/>
      <c r="J446" s="409"/>
    </row>
    <row r="447" spans="3:10" ht="30" customHeight="1" x14ac:dyDescent="0.25">
      <c r="C447" s="417"/>
      <c r="D447" s="417"/>
      <c r="E447" s="417"/>
      <c r="F447" s="405">
        <v>1</v>
      </c>
      <c r="G447" s="406"/>
      <c r="H447" s="407"/>
      <c r="I447" s="408"/>
      <c r="J447" s="409"/>
    </row>
    <row r="448" spans="3:10" ht="30" customHeight="1" x14ac:dyDescent="0.25">
      <c r="C448" s="417"/>
      <c r="D448" s="417"/>
      <c r="E448" s="417"/>
      <c r="F448" s="405">
        <v>1</v>
      </c>
      <c r="G448" s="406"/>
      <c r="H448" s="407"/>
      <c r="I448" s="408"/>
      <c r="J448" s="409"/>
    </row>
    <row r="449" spans="3:10" ht="30" customHeight="1" x14ac:dyDescent="0.25">
      <c r="C449" s="417"/>
      <c r="D449" s="417"/>
      <c r="E449" s="417"/>
      <c r="F449" s="405">
        <v>1</v>
      </c>
      <c r="G449" s="406"/>
      <c r="H449" s="407"/>
      <c r="I449" s="408"/>
      <c r="J449" s="409"/>
    </row>
    <row r="450" spans="3:10" ht="30" customHeight="1" x14ac:dyDescent="0.25">
      <c r="C450" s="417"/>
      <c r="D450" s="417"/>
      <c r="E450" s="417"/>
      <c r="F450" s="405">
        <v>1</v>
      </c>
      <c r="G450" s="406"/>
      <c r="H450" s="407"/>
      <c r="I450" s="408"/>
      <c r="J450" s="409"/>
    </row>
    <row r="451" spans="3:10" ht="30" customHeight="1" x14ac:dyDescent="0.25">
      <c r="C451" s="417"/>
      <c r="D451" s="417"/>
      <c r="E451" s="417"/>
      <c r="F451" s="405">
        <v>1</v>
      </c>
      <c r="G451" s="406"/>
      <c r="H451" s="407"/>
      <c r="I451" s="408"/>
      <c r="J451" s="409"/>
    </row>
    <row r="452" spans="3:10" ht="30" customHeight="1" x14ac:dyDescent="0.25">
      <c r="C452" s="417"/>
      <c r="D452" s="417"/>
      <c r="E452" s="417"/>
      <c r="F452" s="405">
        <v>1</v>
      </c>
      <c r="G452" s="406"/>
      <c r="H452" s="407"/>
      <c r="I452" s="408"/>
      <c r="J452" s="409"/>
    </row>
    <row r="453" spans="3:10" ht="30" customHeight="1" x14ac:dyDescent="0.25">
      <c r="C453" s="417"/>
      <c r="D453" s="417"/>
      <c r="E453" s="417"/>
      <c r="F453" s="405">
        <v>1</v>
      </c>
      <c r="G453" s="406"/>
      <c r="H453" s="407"/>
      <c r="I453" s="408"/>
      <c r="J453" s="409"/>
    </row>
    <row r="454" spans="3:10" ht="30" customHeight="1" x14ac:dyDescent="0.25">
      <c r="C454" s="417"/>
      <c r="D454" s="417"/>
      <c r="E454" s="417"/>
      <c r="F454" s="405">
        <v>1</v>
      </c>
      <c r="G454" s="406"/>
      <c r="H454" s="407"/>
      <c r="I454" s="408"/>
      <c r="J454" s="409"/>
    </row>
    <row r="455" spans="3:10" ht="30" customHeight="1" x14ac:dyDescent="0.25">
      <c r="C455" s="417"/>
      <c r="D455" s="417"/>
      <c r="E455" s="417"/>
      <c r="F455" s="405">
        <v>1</v>
      </c>
      <c r="G455" s="406"/>
      <c r="H455" s="407"/>
      <c r="I455" s="408"/>
      <c r="J455" s="409"/>
    </row>
    <row r="456" spans="3:10" ht="30" customHeight="1" x14ac:dyDescent="0.25">
      <c r="C456" s="417"/>
      <c r="D456" s="417"/>
      <c r="E456" s="417"/>
      <c r="F456" s="405">
        <v>1</v>
      </c>
      <c r="G456" s="406"/>
      <c r="H456" s="407"/>
      <c r="I456" s="408"/>
      <c r="J456" s="409"/>
    </row>
    <row r="457" spans="3:10" ht="30" customHeight="1" x14ac:dyDescent="0.25">
      <c r="C457" s="417"/>
      <c r="D457" s="417"/>
      <c r="E457" s="417"/>
      <c r="F457" s="405">
        <v>1</v>
      </c>
      <c r="G457" s="406"/>
      <c r="H457" s="407"/>
      <c r="I457" s="408"/>
      <c r="J457" s="409"/>
    </row>
    <row r="458" spans="3:10" ht="30" customHeight="1" x14ac:dyDescent="0.25">
      <c r="C458" s="417"/>
      <c r="D458" s="417"/>
      <c r="E458" s="417"/>
      <c r="F458" s="405">
        <v>1</v>
      </c>
      <c r="G458" s="406"/>
      <c r="H458" s="407"/>
      <c r="I458" s="408"/>
      <c r="J458" s="409"/>
    </row>
    <row r="459" spans="3:10" ht="30" customHeight="1" x14ac:dyDescent="0.25">
      <c r="C459" s="417"/>
      <c r="D459" s="417"/>
      <c r="E459" s="417"/>
      <c r="F459" s="405">
        <v>1</v>
      </c>
      <c r="G459" s="406"/>
      <c r="H459" s="407"/>
      <c r="I459" s="408"/>
      <c r="J459" s="409"/>
    </row>
    <row r="460" spans="3:10" ht="30" customHeight="1" x14ac:dyDescent="0.25">
      <c r="C460" s="417"/>
      <c r="D460" s="417"/>
      <c r="E460" s="417"/>
      <c r="F460" s="405">
        <v>1</v>
      </c>
      <c r="G460" s="406"/>
      <c r="H460" s="407"/>
      <c r="I460" s="408"/>
      <c r="J460" s="409"/>
    </row>
    <row r="461" spans="3:10" ht="30" customHeight="1" x14ac:dyDescent="0.25">
      <c r="C461" s="417"/>
      <c r="D461" s="417"/>
      <c r="E461" s="417"/>
      <c r="F461" s="405">
        <v>1</v>
      </c>
      <c r="G461" s="406"/>
      <c r="H461" s="407"/>
      <c r="I461" s="408"/>
      <c r="J461" s="409"/>
    </row>
    <row r="462" spans="3:10" ht="30" customHeight="1" x14ac:dyDescent="0.25">
      <c r="C462" s="417"/>
      <c r="D462" s="417"/>
      <c r="E462" s="417"/>
      <c r="F462" s="405">
        <v>1</v>
      </c>
      <c r="G462" s="406"/>
      <c r="H462" s="407"/>
      <c r="I462" s="408"/>
      <c r="J462" s="409"/>
    </row>
    <row r="463" spans="3:10" ht="30" customHeight="1" x14ac:dyDescent="0.25">
      <c r="C463" s="417"/>
      <c r="D463" s="417"/>
      <c r="E463" s="417"/>
      <c r="F463" s="405">
        <v>1</v>
      </c>
      <c r="G463" s="406"/>
      <c r="H463" s="407"/>
      <c r="I463" s="408"/>
      <c r="J463" s="409"/>
    </row>
    <row r="464" spans="3:10" ht="30" customHeight="1" x14ac:dyDescent="0.25">
      <c r="C464" s="417"/>
      <c r="D464" s="417"/>
      <c r="E464" s="417"/>
      <c r="F464" s="405">
        <v>1</v>
      </c>
      <c r="G464" s="406"/>
      <c r="H464" s="407"/>
      <c r="I464" s="408"/>
      <c r="J464" s="409"/>
    </row>
    <row r="465" spans="3:10" ht="30" customHeight="1" x14ac:dyDescent="0.25">
      <c r="C465" s="417"/>
      <c r="D465" s="417"/>
      <c r="E465" s="417"/>
      <c r="F465" s="405">
        <v>1</v>
      </c>
      <c r="G465" s="406"/>
      <c r="H465" s="407"/>
      <c r="I465" s="408"/>
      <c r="J465" s="409"/>
    </row>
    <row r="466" spans="3:10" ht="30" customHeight="1" x14ac:dyDescent="0.25">
      <c r="C466" s="417"/>
      <c r="D466" s="417"/>
      <c r="E466" s="417"/>
      <c r="F466" s="405">
        <v>1</v>
      </c>
      <c r="G466" s="406"/>
      <c r="H466" s="407"/>
      <c r="I466" s="408"/>
      <c r="J466" s="409"/>
    </row>
    <row r="467" spans="3:10" ht="30" customHeight="1" x14ac:dyDescent="0.25">
      <c r="C467" s="417"/>
      <c r="D467" s="417"/>
      <c r="E467" s="417"/>
      <c r="F467" s="405">
        <v>1</v>
      </c>
      <c r="G467" s="406"/>
      <c r="H467" s="407"/>
      <c r="I467" s="408"/>
      <c r="J467" s="409"/>
    </row>
    <row r="468" spans="3:10" ht="30" customHeight="1" x14ac:dyDescent="0.25">
      <c r="C468" s="417"/>
      <c r="D468" s="417"/>
      <c r="E468" s="417"/>
      <c r="F468" s="405">
        <v>1</v>
      </c>
      <c r="G468" s="406"/>
      <c r="H468" s="407"/>
      <c r="I468" s="408"/>
      <c r="J468" s="409"/>
    </row>
    <row r="469" spans="3:10" ht="30" customHeight="1" x14ac:dyDescent="0.25">
      <c r="C469" s="417"/>
      <c r="D469" s="417"/>
      <c r="E469" s="417"/>
      <c r="F469" s="405">
        <v>1</v>
      </c>
      <c r="G469" s="406"/>
      <c r="H469" s="407"/>
      <c r="I469" s="408"/>
      <c r="J469" s="409"/>
    </row>
    <row r="470" spans="3:10" ht="30" customHeight="1" x14ac:dyDescent="0.25">
      <c r="C470" s="417"/>
      <c r="D470" s="417"/>
      <c r="E470" s="417"/>
      <c r="F470" s="405">
        <v>1</v>
      </c>
      <c r="G470" s="406"/>
      <c r="H470" s="407"/>
      <c r="I470" s="408"/>
      <c r="J470" s="409"/>
    </row>
    <row r="471" spans="3:10" ht="30" customHeight="1" x14ac:dyDescent="0.25">
      <c r="C471" s="417"/>
      <c r="D471" s="417"/>
      <c r="E471" s="417"/>
      <c r="F471" s="405">
        <v>1</v>
      </c>
      <c r="G471" s="406"/>
      <c r="H471" s="407"/>
      <c r="I471" s="408"/>
      <c r="J471" s="409"/>
    </row>
    <row r="472" spans="3:10" ht="30" customHeight="1" x14ac:dyDescent="0.25">
      <c r="C472" s="417"/>
      <c r="D472" s="417"/>
      <c r="E472" s="417"/>
      <c r="F472" s="405">
        <v>1</v>
      </c>
      <c r="G472" s="406"/>
      <c r="H472" s="407"/>
      <c r="I472" s="408"/>
      <c r="J472" s="409"/>
    </row>
    <row r="473" spans="3:10" ht="30" customHeight="1" x14ac:dyDescent="0.25">
      <c r="C473" s="417"/>
      <c r="D473" s="417"/>
      <c r="E473" s="417"/>
      <c r="F473" s="405">
        <v>1</v>
      </c>
      <c r="G473" s="406"/>
      <c r="H473" s="407"/>
      <c r="I473" s="408"/>
      <c r="J473" s="409"/>
    </row>
    <row r="474" spans="3:10" ht="30" customHeight="1" x14ac:dyDescent="0.25">
      <c r="C474" s="417"/>
      <c r="D474" s="417"/>
      <c r="E474" s="417"/>
      <c r="F474" s="405">
        <v>1</v>
      </c>
      <c r="G474" s="406"/>
      <c r="H474" s="407"/>
      <c r="I474" s="408"/>
      <c r="J474" s="409"/>
    </row>
    <row r="475" spans="3:10" ht="30" customHeight="1" x14ac:dyDescent="0.25">
      <c r="C475" s="417"/>
      <c r="D475" s="417"/>
      <c r="E475" s="417"/>
      <c r="F475" s="405">
        <v>1</v>
      </c>
      <c r="G475" s="406"/>
      <c r="H475" s="407"/>
      <c r="I475" s="408"/>
      <c r="J475" s="409"/>
    </row>
    <row r="476" spans="3:10" ht="30" customHeight="1" x14ac:dyDescent="0.25">
      <c r="C476" s="417"/>
      <c r="D476" s="417"/>
      <c r="E476" s="417"/>
      <c r="F476" s="405">
        <v>1</v>
      </c>
      <c r="G476" s="406"/>
      <c r="H476" s="407"/>
      <c r="I476" s="408"/>
      <c r="J476" s="409"/>
    </row>
    <row r="477" spans="3:10" ht="30" customHeight="1" x14ac:dyDescent="0.25">
      <c r="C477" s="417"/>
      <c r="D477" s="417"/>
      <c r="E477" s="417"/>
      <c r="F477" s="405">
        <v>1</v>
      </c>
      <c r="G477" s="406"/>
      <c r="H477" s="407"/>
      <c r="I477" s="408"/>
      <c r="J477" s="409"/>
    </row>
    <row r="478" spans="3:10" ht="30" customHeight="1" x14ac:dyDescent="0.25">
      <c r="C478" s="417"/>
      <c r="D478" s="417"/>
      <c r="E478" s="417"/>
      <c r="F478" s="405">
        <v>1</v>
      </c>
      <c r="G478" s="406"/>
      <c r="H478" s="407"/>
      <c r="I478" s="408"/>
      <c r="J478" s="409"/>
    </row>
    <row r="479" spans="3:10" ht="30" customHeight="1" x14ac:dyDescent="0.25">
      <c r="C479" s="417"/>
      <c r="D479" s="417"/>
      <c r="E479" s="417"/>
      <c r="F479" s="405">
        <v>1</v>
      </c>
      <c r="G479" s="406"/>
      <c r="H479" s="407"/>
      <c r="I479" s="408"/>
      <c r="J479" s="409"/>
    </row>
    <row r="480" spans="3:10" ht="30" customHeight="1" x14ac:dyDescent="0.25">
      <c r="C480" s="417"/>
      <c r="D480" s="417"/>
      <c r="E480" s="417"/>
      <c r="F480" s="405">
        <v>1</v>
      </c>
      <c r="G480" s="406"/>
      <c r="H480" s="407"/>
      <c r="I480" s="408"/>
      <c r="J480" s="409"/>
    </row>
    <row r="481" spans="3:10" ht="30" customHeight="1" x14ac:dyDescent="0.25">
      <c r="C481" s="417"/>
      <c r="D481" s="417"/>
      <c r="E481" s="417"/>
      <c r="F481" s="405">
        <v>1</v>
      </c>
      <c r="G481" s="406"/>
      <c r="H481" s="407"/>
      <c r="I481" s="408"/>
      <c r="J481" s="409"/>
    </row>
    <row r="482" spans="3:10" ht="30" customHeight="1" x14ac:dyDescent="0.25">
      <c r="C482" s="417"/>
      <c r="D482" s="417"/>
      <c r="E482" s="417"/>
      <c r="F482" s="405">
        <v>1</v>
      </c>
      <c r="G482" s="406"/>
      <c r="H482" s="407"/>
      <c r="I482" s="408"/>
      <c r="J482" s="409"/>
    </row>
    <row r="483" spans="3:10" ht="30" customHeight="1" x14ac:dyDescent="0.25">
      <c r="C483" s="417"/>
      <c r="D483" s="417"/>
      <c r="E483" s="417"/>
      <c r="F483" s="405">
        <v>1</v>
      </c>
      <c r="G483" s="406"/>
      <c r="H483" s="407"/>
      <c r="I483" s="408"/>
      <c r="J483" s="409"/>
    </row>
    <row r="484" spans="3:10" ht="30" customHeight="1" x14ac:dyDescent="0.25">
      <c r="C484" s="417"/>
      <c r="D484" s="417"/>
      <c r="E484" s="417"/>
      <c r="F484" s="405">
        <v>1</v>
      </c>
      <c r="G484" s="406"/>
      <c r="H484" s="407"/>
      <c r="I484" s="408"/>
      <c r="J484" s="409"/>
    </row>
    <row r="485" spans="3:10" ht="30" customHeight="1" x14ac:dyDescent="0.25">
      <c r="C485" s="417"/>
      <c r="D485" s="417"/>
      <c r="E485" s="417"/>
      <c r="F485" s="405">
        <v>1</v>
      </c>
      <c r="G485" s="406"/>
      <c r="H485" s="407"/>
      <c r="I485" s="408"/>
      <c r="J485" s="409"/>
    </row>
    <row r="486" spans="3:10" ht="30" customHeight="1" x14ac:dyDescent="0.25">
      <c r="C486" s="417"/>
      <c r="D486" s="417"/>
      <c r="E486" s="417"/>
      <c r="F486" s="405">
        <v>1</v>
      </c>
      <c r="G486" s="406"/>
      <c r="H486" s="407"/>
      <c r="I486" s="408"/>
      <c r="J486" s="409"/>
    </row>
    <row r="487" spans="3:10" ht="30" customHeight="1" x14ac:dyDescent="0.25">
      <c r="C487" s="417"/>
      <c r="D487" s="417"/>
      <c r="E487" s="417"/>
      <c r="F487" s="405">
        <v>1</v>
      </c>
      <c r="G487" s="406"/>
      <c r="H487" s="407"/>
      <c r="I487" s="408"/>
      <c r="J487" s="409"/>
    </row>
    <row r="488" spans="3:10" ht="30" customHeight="1" x14ac:dyDescent="0.25">
      <c r="C488" s="417"/>
      <c r="D488" s="417"/>
      <c r="E488" s="417"/>
      <c r="F488" s="405">
        <v>1</v>
      </c>
      <c r="G488" s="406"/>
      <c r="H488" s="407"/>
      <c r="I488" s="408"/>
      <c r="J488" s="409"/>
    </row>
    <row r="489" spans="3:10" ht="30" customHeight="1" x14ac:dyDescent="0.25">
      <c r="C489" s="417"/>
      <c r="D489" s="417"/>
      <c r="E489" s="417"/>
      <c r="F489" s="405">
        <v>1</v>
      </c>
      <c r="G489" s="406"/>
      <c r="H489" s="407"/>
      <c r="I489" s="408"/>
      <c r="J489" s="409"/>
    </row>
    <row r="490" spans="3:10" ht="30" customHeight="1" x14ac:dyDescent="0.25">
      <c r="C490" s="417"/>
      <c r="D490" s="417"/>
      <c r="E490" s="417"/>
      <c r="F490" s="405">
        <v>1</v>
      </c>
      <c r="G490" s="406"/>
      <c r="H490" s="407"/>
      <c r="I490" s="408"/>
      <c r="J490" s="409"/>
    </row>
    <row r="491" spans="3:10" ht="30" customHeight="1" x14ac:dyDescent="0.25">
      <c r="C491" s="417"/>
      <c r="D491" s="417"/>
      <c r="E491" s="417"/>
      <c r="F491" s="405">
        <v>1</v>
      </c>
      <c r="G491" s="406"/>
      <c r="H491" s="407"/>
      <c r="I491" s="408"/>
      <c r="J491" s="409"/>
    </row>
    <row r="492" spans="3:10" ht="30" customHeight="1" x14ac:dyDescent="0.25">
      <c r="C492" s="417"/>
      <c r="D492" s="417"/>
      <c r="E492" s="417"/>
      <c r="F492" s="405">
        <v>1</v>
      </c>
      <c r="G492" s="406"/>
      <c r="H492" s="407"/>
      <c r="I492" s="408"/>
      <c r="J492" s="409"/>
    </row>
    <row r="493" spans="3:10" ht="30" customHeight="1" x14ac:dyDescent="0.25">
      <c r="C493" s="417"/>
      <c r="D493" s="417"/>
      <c r="E493" s="417"/>
      <c r="F493" s="405">
        <v>1</v>
      </c>
      <c r="G493" s="406"/>
      <c r="H493" s="407"/>
      <c r="I493" s="408"/>
      <c r="J493" s="409"/>
    </row>
    <row r="494" spans="3:10" ht="30" customHeight="1" x14ac:dyDescent="0.25">
      <c r="C494" s="417"/>
      <c r="D494" s="417"/>
      <c r="E494" s="417"/>
      <c r="F494" s="405">
        <v>1</v>
      </c>
      <c r="G494" s="406"/>
      <c r="H494" s="407"/>
      <c r="I494" s="408"/>
      <c r="J494" s="409"/>
    </row>
    <row r="495" spans="3:10" ht="30" customHeight="1" x14ac:dyDescent="0.25">
      <c r="C495" s="417"/>
      <c r="D495" s="417"/>
      <c r="E495" s="417"/>
      <c r="F495" s="405">
        <v>1</v>
      </c>
      <c r="G495" s="406"/>
      <c r="H495" s="407"/>
      <c r="I495" s="408"/>
      <c r="J495" s="409"/>
    </row>
    <row r="496" spans="3:10" ht="30" customHeight="1" x14ac:dyDescent="0.25">
      <c r="C496" s="417"/>
      <c r="D496" s="417"/>
      <c r="E496" s="417"/>
      <c r="F496" s="405">
        <v>1</v>
      </c>
      <c r="G496" s="406"/>
      <c r="H496" s="407"/>
      <c r="I496" s="408"/>
      <c r="J496" s="409"/>
    </row>
    <row r="497" spans="3:10" ht="30" customHeight="1" x14ac:dyDescent="0.25">
      <c r="C497" s="417"/>
      <c r="D497" s="417"/>
      <c r="E497" s="417"/>
      <c r="F497" s="405">
        <v>1</v>
      </c>
      <c r="G497" s="406"/>
      <c r="H497" s="407"/>
      <c r="I497" s="408"/>
      <c r="J497" s="409"/>
    </row>
    <row r="498" spans="3:10" ht="30" customHeight="1" x14ac:dyDescent="0.25">
      <c r="C498" s="417"/>
      <c r="D498" s="417"/>
      <c r="E498" s="417"/>
      <c r="F498" s="405">
        <v>1</v>
      </c>
      <c r="G498" s="406"/>
      <c r="H498" s="407"/>
      <c r="I498" s="408"/>
      <c r="J498" s="409"/>
    </row>
    <row r="499" spans="3:10" ht="30" customHeight="1" x14ac:dyDescent="0.25">
      <c r="C499" s="417"/>
      <c r="D499" s="417"/>
      <c r="E499" s="417"/>
      <c r="F499" s="405">
        <v>1</v>
      </c>
      <c r="G499" s="406"/>
      <c r="H499" s="407"/>
      <c r="I499" s="408"/>
      <c r="J499" s="409"/>
    </row>
    <row r="500" spans="3:10" ht="30" customHeight="1" x14ac:dyDescent="0.25">
      <c r="C500" s="417"/>
      <c r="D500" s="417"/>
      <c r="E500" s="417"/>
      <c r="F500" s="405">
        <v>1</v>
      </c>
      <c r="G500" s="406"/>
      <c r="H500" s="407"/>
      <c r="I500" s="408"/>
      <c r="J500" s="409"/>
    </row>
    <row r="501" spans="3:10" ht="30" customHeight="1" x14ac:dyDescent="0.25">
      <c r="C501" s="417"/>
      <c r="D501" s="417"/>
      <c r="E501" s="417"/>
      <c r="F501" s="405">
        <v>1</v>
      </c>
      <c r="G501" s="406"/>
      <c r="H501" s="407"/>
      <c r="I501" s="408"/>
      <c r="J501" s="409"/>
    </row>
    <row r="502" spans="3:10" ht="30" customHeight="1" x14ac:dyDescent="0.25">
      <c r="C502" s="417"/>
      <c r="D502" s="417"/>
      <c r="E502" s="417"/>
      <c r="F502" s="405">
        <v>1</v>
      </c>
      <c r="G502" s="406"/>
      <c r="H502" s="407"/>
      <c r="I502" s="408"/>
      <c r="J502" s="409"/>
    </row>
    <row r="503" spans="3:10" ht="30" customHeight="1" x14ac:dyDescent="0.25">
      <c r="C503" s="417"/>
      <c r="D503" s="417"/>
      <c r="E503" s="417"/>
      <c r="F503" s="405">
        <v>1</v>
      </c>
      <c r="G503" s="406"/>
      <c r="H503" s="407"/>
      <c r="I503" s="408"/>
      <c r="J503" s="409"/>
    </row>
    <row r="504" spans="3:10" ht="30" customHeight="1" x14ac:dyDescent="0.25">
      <c r="C504" s="417"/>
      <c r="D504" s="417"/>
      <c r="E504" s="417"/>
      <c r="F504" s="405">
        <v>1</v>
      </c>
      <c r="G504" s="406"/>
      <c r="H504" s="407"/>
      <c r="I504" s="408"/>
      <c r="J504" s="409"/>
    </row>
    <row r="505" spans="3:10" ht="30" customHeight="1" x14ac:dyDescent="0.25">
      <c r="C505" s="417"/>
      <c r="D505" s="417"/>
      <c r="E505" s="417"/>
      <c r="F505" s="405">
        <v>1</v>
      </c>
      <c r="G505" s="406"/>
      <c r="H505" s="407"/>
      <c r="I505" s="408"/>
      <c r="J505" s="409"/>
    </row>
    <row r="506" spans="3:10" ht="30" customHeight="1" x14ac:dyDescent="0.25">
      <c r="C506" s="417"/>
      <c r="D506" s="417"/>
      <c r="E506" s="417"/>
      <c r="F506" s="405">
        <v>1</v>
      </c>
      <c r="G506" s="406"/>
      <c r="H506" s="407"/>
      <c r="I506" s="408"/>
      <c r="J506" s="409"/>
    </row>
    <row r="507" spans="3:10" ht="30" customHeight="1" x14ac:dyDescent="0.25">
      <c r="C507" s="417"/>
      <c r="D507" s="417"/>
      <c r="E507" s="417"/>
      <c r="F507" s="405">
        <v>1</v>
      </c>
      <c r="G507" s="406"/>
      <c r="H507" s="407"/>
      <c r="I507" s="408"/>
      <c r="J507" s="409"/>
    </row>
    <row r="508" spans="3:10" ht="30" customHeight="1" x14ac:dyDescent="0.25">
      <c r="C508" s="417"/>
      <c r="D508" s="417"/>
      <c r="E508" s="417"/>
      <c r="F508" s="405">
        <v>1</v>
      </c>
      <c r="G508" s="406"/>
      <c r="H508" s="407"/>
      <c r="I508" s="408"/>
      <c r="J508" s="409"/>
    </row>
    <row r="509" spans="3:10" ht="30" customHeight="1" x14ac:dyDescent="0.25">
      <c r="C509" s="417"/>
      <c r="D509" s="417"/>
      <c r="E509" s="417"/>
      <c r="F509" s="405">
        <v>1</v>
      </c>
      <c r="G509" s="406"/>
      <c r="H509" s="407"/>
      <c r="I509" s="408"/>
      <c r="J509" s="409"/>
    </row>
    <row r="510" spans="3:10" ht="30" customHeight="1" x14ac:dyDescent="0.25">
      <c r="C510" s="417"/>
      <c r="D510" s="417"/>
      <c r="E510" s="417"/>
      <c r="F510" s="405">
        <v>1</v>
      </c>
      <c r="G510" s="406"/>
      <c r="H510" s="407"/>
      <c r="I510" s="408"/>
      <c r="J510" s="409"/>
    </row>
    <row r="511" spans="3:10" ht="30" customHeight="1" x14ac:dyDescent="0.25">
      <c r="C511" s="417"/>
      <c r="D511" s="417"/>
      <c r="E511" s="417"/>
      <c r="F511" s="405">
        <v>1</v>
      </c>
      <c r="G511" s="406"/>
      <c r="H511" s="407"/>
      <c r="I511" s="408"/>
      <c r="J511" s="409"/>
    </row>
    <row r="512" spans="3:10" ht="30" customHeight="1" x14ac:dyDescent="0.25">
      <c r="C512" s="417"/>
      <c r="D512" s="417"/>
      <c r="E512" s="417"/>
      <c r="F512" s="405">
        <v>1</v>
      </c>
      <c r="G512" s="406"/>
      <c r="H512" s="407"/>
      <c r="I512" s="408"/>
      <c r="J512" s="409"/>
    </row>
    <row r="513" spans="3:10" ht="30" customHeight="1" x14ac:dyDescent="0.25">
      <c r="C513" s="417"/>
      <c r="D513" s="417"/>
      <c r="E513" s="417"/>
      <c r="F513" s="405">
        <v>1</v>
      </c>
      <c r="G513" s="406"/>
      <c r="H513" s="407"/>
      <c r="I513" s="408"/>
      <c r="J513" s="409"/>
    </row>
    <row r="514" spans="3:10" ht="30" customHeight="1" x14ac:dyDescent="0.25">
      <c r="C514" s="417"/>
      <c r="D514" s="417"/>
      <c r="E514" s="417"/>
      <c r="F514" s="405">
        <v>1</v>
      </c>
      <c r="G514" s="406"/>
      <c r="H514" s="407"/>
      <c r="I514" s="408"/>
      <c r="J514" s="409"/>
    </row>
    <row r="515" spans="3:10" ht="30" customHeight="1" x14ac:dyDescent="0.25">
      <c r="C515" s="417"/>
      <c r="D515" s="417"/>
      <c r="E515" s="417"/>
      <c r="F515" s="405">
        <v>1</v>
      </c>
      <c r="G515" s="406"/>
      <c r="H515" s="407"/>
      <c r="I515" s="408"/>
      <c r="J515" s="409"/>
    </row>
    <row r="516" spans="3:10" ht="30" customHeight="1" x14ac:dyDescent="0.25">
      <c r="C516" s="417"/>
      <c r="D516" s="417"/>
      <c r="E516" s="417"/>
      <c r="F516" s="405">
        <v>1</v>
      </c>
      <c r="G516" s="406"/>
      <c r="H516" s="407"/>
      <c r="I516" s="408"/>
      <c r="J516" s="409"/>
    </row>
    <row r="517" spans="3:10" ht="30" customHeight="1" x14ac:dyDescent="0.25">
      <c r="C517" s="417"/>
      <c r="D517" s="417"/>
      <c r="E517" s="417"/>
      <c r="F517" s="405">
        <v>1</v>
      </c>
      <c r="G517" s="406"/>
      <c r="H517" s="407"/>
      <c r="I517" s="408"/>
      <c r="J517" s="409"/>
    </row>
    <row r="518" spans="3:10" ht="30" customHeight="1" x14ac:dyDescent="0.25">
      <c r="C518" s="417"/>
      <c r="D518" s="417"/>
      <c r="E518" s="417"/>
      <c r="F518" s="405">
        <v>1</v>
      </c>
      <c r="G518" s="406"/>
      <c r="H518" s="407"/>
      <c r="I518" s="408"/>
      <c r="J518" s="409"/>
    </row>
    <row r="519" spans="3:10" ht="30" customHeight="1" x14ac:dyDescent="0.25">
      <c r="C519" s="417"/>
      <c r="D519" s="417"/>
      <c r="E519" s="417"/>
      <c r="F519" s="405">
        <v>1</v>
      </c>
      <c r="G519" s="406"/>
      <c r="H519" s="407"/>
      <c r="I519" s="408"/>
      <c r="J519" s="409"/>
    </row>
    <row r="520" spans="3:10" ht="30" customHeight="1" x14ac:dyDescent="0.25">
      <c r="C520" s="417"/>
      <c r="D520" s="417"/>
      <c r="E520" s="417"/>
      <c r="F520" s="405">
        <v>1</v>
      </c>
      <c r="G520" s="406"/>
      <c r="H520" s="407"/>
      <c r="I520" s="408"/>
      <c r="J520" s="409"/>
    </row>
    <row r="521" spans="3:10" ht="30" customHeight="1" x14ac:dyDescent="0.25">
      <c r="C521" s="417"/>
      <c r="D521" s="417"/>
      <c r="E521" s="417"/>
      <c r="F521" s="405">
        <v>1</v>
      </c>
      <c r="G521" s="406"/>
      <c r="H521" s="407"/>
      <c r="I521" s="408"/>
      <c r="J521" s="409"/>
    </row>
    <row r="522" spans="3:10" ht="30" customHeight="1" x14ac:dyDescent="0.25">
      <c r="C522" s="417"/>
      <c r="D522" s="417"/>
      <c r="E522" s="417"/>
      <c r="F522" s="405">
        <v>1</v>
      </c>
      <c r="G522" s="406"/>
      <c r="H522" s="407"/>
      <c r="I522" s="408"/>
      <c r="J522" s="409"/>
    </row>
    <row r="523" spans="3:10" ht="30" customHeight="1" x14ac:dyDescent="0.25">
      <c r="C523" s="417"/>
      <c r="D523" s="417"/>
      <c r="E523" s="417"/>
      <c r="F523" s="405">
        <v>1</v>
      </c>
      <c r="G523" s="406"/>
      <c r="H523" s="407"/>
      <c r="I523" s="408"/>
      <c r="J523" s="409"/>
    </row>
    <row r="524" spans="3:10" ht="30" customHeight="1" x14ac:dyDescent="0.25">
      <c r="C524" s="417"/>
      <c r="D524" s="417"/>
      <c r="E524" s="417"/>
      <c r="F524" s="405">
        <v>1</v>
      </c>
      <c r="G524" s="406"/>
      <c r="H524" s="407"/>
      <c r="I524" s="408"/>
      <c r="J524" s="409"/>
    </row>
    <row r="525" spans="3:10" ht="30" customHeight="1" x14ac:dyDescent="0.25">
      <c r="C525" s="417"/>
      <c r="D525" s="417"/>
      <c r="E525" s="417"/>
      <c r="F525" s="405">
        <v>1</v>
      </c>
      <c r="G525" s="406"/>
      <c r="H525" s="407"/>
      <c r="I525" s="408"/>
      <c r="J525" s="409"/>
    </row>
    <row r="526" spans="3:10" ht="30" customHeight="1" x14ac:dyDescent="0.25">
      <c r="C526" s="417"/>
      <c r="D526" s="417"/>
      <c r="E526" s="417"/>
      <c r="F526" s="405">
        <v>1</v>
      </c>
      <c r="G526" s="406"/>
      <c r="H526" s="407"/>
      <c r="I526" s="408"/>
      <c r="J526" s="409"/>
    </row>
    <row r="527" spans="3:10" ht="30" customHeight="1" x14ac:dyDescent="0.25">
      <c r="C527" s="417"/>
      <c r="D527" s="417"/>
      <c r="E527" s="417"/>
      <c r="F527" s="405">
        <v>1</v>
      </c>
      <c r="G527" s="406"/>
      <c r="H527" s="407"/>
      <c r="I527" s="408"/>
      <c r="J527" s="409"/>
    </row>
    <row r="528" spans="3:10" ht="30" customHeight="1" x14ac:dyDescent="0.25">
      <c r="C528" s="417"/>
      <c r="D528" s="417"/>
      <c r="E528" s="417"/>
      <c r="F528" s="405">
        <v>1</v>
      </c>
      <c r="G528" s="406"/>
      <c r="H528" s="407"/>
      <c r="I528" s="408"/>
      <c r="J528" s="409"/>
    </row>
    <row r="529" spans="3:10" ht="30" customHeight="1" x14ac:dyDescent="0.25">
      <c r="C529" s="417"/>
      <c r="D529" s="417"/>
      <c r="E529" s="417"/>
      <c r="F529" s="405">
        <v>1</v>
      </c>
      <c r="G529" s="406"/>
      <c r="H529" s="407"/>
      <c r="I529" s="408"/>
      <c r="J529" s="409"/>
    </row>
    <row r="530" spans="3:10" ht="30" customHeight="1" x14ac:dyDescent="0.25">
      <c r="C530" s="417"/>
      <c r="D530" s="417"/>
      <c r="E530" s="417"/>
      <c r="F530" s="405">
        <v>1</v>
      </c>
      <c r="G530" s="406"/>
      <c r="H530" s="407"/>
      <c r="I530" s="408"/>
      <c r="J530" s="409"/>
    </row>
    <row r="531" spans="3:10" ht="30" customHeight="1" x14ac:dyDescent="0.25">
      <c r="C531" s="417"/>
      <c r="D531" s="417"/>
      <c r="E531" s="417"/>
      <c r="F531" s="405">
        <v>1</v>
      </c>
      <c r="G531" s="406"/>
      <c r="H531" s="407"/>
      <c r="I531" s="408"/>
      <c r="J531" s="409"/>
    </row>
    <row r="532" spans="3:10" ht="30" customHeight="1" x14ac:dyDescent="0.25">
      <c r="C532" s="417"/>
      <c r="D532" s="417"/>
      <c r="E532" s="417"/>
      <c r="F532" s="405">
        <v>1</v>
      </c>
      <c r="G532" s="406"/>
      <c r="H532" s="407"/>
      <c r="I532" s="408"/>
      <c r="J532" s="409"/>
    </row>
    <row r="533" spans="3:10" ht="30" customHeight="1" x14ac:dyDescent="0.25">
      <c r="C533" s="417"/>
      <c r="D533" s="417"/>
      <c r="E533" s="417"/>
      <c r="F533" s="405">
        <v>1</v>
      </c>
      <c r="G533" s="406"/>
      <c r="H533" s="407"/>
      <c r="I533" s="408"/>
      <c r="J533" s="409"/>
    </row>
    <row r="534" spans="3:10" ht="30" customHeight="1" x14ac:dyDescent="0.25">
      <c r="C534" s="417"/>
      <c r="D534" s="417"/>
      <c r="E534" s="417"/>
      <c r="F534" s="405">
        <v>1</v>
      </c>
      <c r="G534" s="406"/>
      <c r="H534" s="407"/>
      <c r="I534" s="408"/>
      <c r="J534" s="409"/>
    </row>
    <row r="535" spans="3:10" ht="30" customHeight="1" x14ac:dyDescent="0.25">
      <c r="C535" s="417"/>
      <c r="D535" s="417"/>
      <c r="E535" s="417"/>
      <c r="F535" s="405">
        <v>1</v>
      </c>
      <c r="G535" s="406"/>
      <c r="H535" s="407"/>
      <c r="I535" s="408"/>
      <c r="J535" s="409"/>
    </row>
    <row r="536" spans="3:10" ht="30" customHeight="1" x14ac:dyDescent="0.25">
      <c r="C536" s="417"/>
      <c r="D536" s="417"/>
      <c r="E536" s="417"/>
      <c r="F536" s="405">
        <v>1</v>
      </c>
      <c r="G536" s="406"/>
      <c r="H536" s="407"/>
      <c r="I536" s="408"/>
      <c r="J536" s="409"/>
    </row>
    <row r="537" spans="3:10" ht="30" customHeight="1" x14ac:dyDescent="0.25">
      <c r="C537" s="417"/>
      <c r="D537" s="417"/>
      <c r="E537" s="417"/>
      <c r="F537" s="405">
        <v>1</v>
      </c>
      <c r="G537" s="406"/>
      <c r="H537" s="407"/>
      <c r="I537" s="408"/>
      <c r="J537" s="409"/>
    </row>
    <row r="538" spans="3:10" ht="30" customHeight="1" x14ac:dyDescent="0.25">
      <c r="C538" s="417"/>
      <c r="D538" s="417"/>
      <c r="E538" s="417"/>
      <c r="F538" s="405">
        <v>1</v>
      </c>
      <c r="G538" s="406"/>
      <c r="H538" s="407"/>
      <c r="I538" s="408"/>
      <c r="J538" s="409"/>
    </row>
    <row r="539" spans="3:10" ht="30" customHeight="1" x14ac:dyDescent="0.25">
      <c r="C539" s="417"/>
      <c r="D539" s="417"/>
      <c r="E539" s="417"/>
      <c r="F539" s="405">
        <v>1</v>
      </c>
      <c r="G539" s="406"/>
      <c r="H539" s="407"/>
      <c r="I539" s="408"/>
      <c r="J539" s="409"/>
    </row>
    <row r="540" spans="3:10" ht="30" customHeight="1" x14ac:dyDescent="0.25">
      <c r="C540" s="417"/>
      <c r="D540" s="417"/>
      <c r="E540" s="417"/>
      <c r="F540" s="405">
        <v>1</v>
      </c>
      <c r="G540" s="406"/>
      <c r="H540" s="407"/>
      <c r="I540" s="408"/>
      <c r="J540" s="409"/>
    </row>
    <row r="541" spans="3:10" ht="30" customHeight="1" x14ac:dyDescent="0.25">
      <c r="C541" s="417"/>
      <c r="D541" s="417"/>
      <c r="E541" s="417"/>
      <c r="F541" s="405">
        <v>1</v>
      </c>
      <c r="G541" s="406"/>
      <c r="H541" s="407"/>
      <c r="I541" s="408"/>
      <c r="J541" s="409"/>
    </row>
    <row r="542" spans="3:10" ht="30" customHeight="1" x14ac:dyDescent="0.25">
      <c r="C542" s="417"/>
      <c r="D542" s="417"/>
      <c r="E542" s="417"/>
      <c r="F542" s="405">
        <v>1</v>
      </c>
      <c r="G542" s="406"/>
      <c r="H542" s="407"/>
      <c r="I542" s="408"/>
      <c r="J542" s="409"/>
    </row>
    <row r="543" spans="3:10" ht="30" customHeight="1" x14ac:dyDescent="0.25">
      <c r="C543" s="417"/>
      <c r="D543" s="417"/>
      <c r="E543" s="417"/>
      <c r="F543" s="405">
        <v>1</v>
      </c>
      <c r="G543" s="406"/>
      <c r="H543" s="407"/>
      <c r="I543" s="408"/>
      <c r="J543" s="409"/>
    </row>
    <row r="544" spans="3:10" ht="30" customHeight="1" x14ac:dyDescent="0.25">
      <c r="C544" s="417"/>
      <c r="D544" s="417"/>
      <c r="E544" s="417"/>
      <c r="F544" s="405">
        <v>1</v>
      </c>
      <c r="G544" s="406"/>
      <c r="H544" s="407"/>
      <c r="I544" s="408"/>
      <c r="J544" s="409"/>
    </row>
    <row r="545" spans="3:10" ht="30" customHeight="1" x14ac:dyDescent="0.25">
      <c r="C545" s="417"/>
      <c r="D545" s="417"/>
      <c r="E545" s="417"/>
      <c r="F545" s="405">
        <v>1</v>
      </c>
      <c r="G545" s="406"/>
      <c r="H545" s="407"/>
      <c r="I545" s="408"/>
      <c r="J545" s="409"/>
    </row>
    <row r="546" spans="3:10" ht="30" customHeight="1" x14ac:dyDescent="0.25">
      <c r="C546" s="417"/>
      <c r="D546" s="417"/>
      <c r="E546" s="417"/>
      <c r="F546" s="405">
        <v>1</v>
      </c>
      <c r="G546" s="406"/>
      <c r="H546" s="407"/>
      <c r="I546" s="408"/>
      <c r="J546" s="409"/>
    </row>
    <row r="547" spans="3:10" ht="30" customHeight="1" x14ac:dyDescent="0.25">
      <c r="C547" s="417"/>
      <c r="D547" s="417"/>
      <c r="E547" s="417"/>
      <c r="F547" s="405">
        <v>1</v>
      </c>
      <c r="G547" s="406"/>
      <c r="H547" s="407"/>
      <c r="I547" s="408"/>
      <c r="J547" s="409"/>
    </row>
    <row r="548" spans="3:10" ht="30" customHeight="1" x14ac:dyDescent="0.25">
      <c r="C548" s="417"/>
      <c r="D548" s="417"/>
      <c r="E548" s="417"/>
      <c r="F548" s="405">
        <v>1</v>
      </c>
      <c r="G548" s="406"/>
      <c r="H548" s="407"/>
      <c r="I548" s="408"/>
      <c r="J548" s="409"/>
    </row>
    <row r="549" spans="3:10" ht="30" customHeight="1" x14ac:dyDescent="0.25">
      <c r="C549" s="417"/>
      <c r="D549" s="417"/>
      <c r="E549" s="417"/>
      <c r="F549" s="405">
        <v>1</v>
      </c>
      <c r="G549" s="406"/>
      <c r="H549" s="407"/>
      <c r="I549" s="408"/>
      <c r="J549" s="409"/>
    </row>
    <row r="550" spans="3:10" ht="30" customHeight="1" x14ac:dyDescent="0.25">
      <c r="C550" s="417"/>
      <c r="D550" s="417"/>
      <c r="E550" s="417"/>
      <c r="F550" s="405">
        <v>1</v>
      </c>
      <c r="G550" s="406"/>
      <c r="H550" s="407"/>
      <c r="I550" s="408"/>
      <c r="J550" s="409"/>
    </row>
    <row r="551" spans="3:10" ht="30" customHeight="1" x14ac:dyDescent="0.25">
      <c r="C551" s="417"/>
      <c r="D551" s="417"/>
      <c r="E551" s="417"/>
      <c r="F551" s="405">
        <v>1</v>
      </c>
      <c r="G551" s="406"/>
      <c r="H551" s="407"/>
      <c r="I551" s="408"/>
      <c r="J551" s="409"/>
    </row>
    <row r="552" spans="3:10" ht="30" customHeight="1" x14ac:dyDescent="0.25">
      <c r="C552" s="417"/>
      <c r="D552" s="417"/>
      <c r="E552" s="417"/>
      <c r="F552" s="405">
        <v>1</v>
      </c>
      <c r="G552" s="406"/>
      <c r="H552" s="407"/>
      <c r="I552" s="408"/>
      <c r="J552" s="409"/>
    </row>
    <row r="553" spans="3:10" ht="30" customHeight="1" x14ac:dyDescent="0.25">
      <c r="C553" s="417"/>
      <c r="D553" s="417"/>
      <c r="E553" s="417"/>
      <c r="F553" s="405">
        <v>1</v>
      </c>
      <c r="G553" s="406"/>
      <c r="H553" s="407"/>
      <c r="I553" s="408"/>
      <c r="J553" s="409"/>
    </row>
    <row r="554" spans="3:10" ht="30" customHeight="1" x14ac:dyDescent="0.25">
      <c r="C554" s="417"/>
      <c r="D554" s="417"/>
      <c r="E554" s="417"/>
      <c r="F554" s="405">
        <v>1</v>
      </c>
      <c r="G554" s="406"/>
      <c r="H554" s="407"/>
      <c r="I554" s="408"/>
      <c r="J554" s="409"/>
    </row>
    <row r="555" spans="3:10" ht="30" customHeight="1" x14ac:dyDescent="0.25">
      <c r="C555" s="417"/>
      <c r="D555" s="417"/>
      <c r="E555" s="417"/>
      <c r="F555" s="405">
        <v>1</v>
      </c>
      <c r="G555" s="406"/>
      <c r="H555" s="407"/>
      <c r="I555" s="408"/>
      <c r="J555" s="409"/>
    </row>
    <row r="556" spans="3:10" ht="30" customHeight="1" x14ac:dyDescent="0.25">
      <c r="C556" s="417"/>
      <c r="D556" s="417"/>
      <c r="E556" s="417"/>
      <c r="F556" s="405">
        <v>1</v>
      </c>
      <c r="G556" s="406"/>
      <c r="H556" s="407"/>
      <c r="I556" s="408"/>
      <c r="J556" s="409"/>
    </row>
    <row r="557" spans="3:10" ht="30" customHeight="1" x14ac:dyDescent="0.25">
      <c r="C557" s="417"/>
      <c r="D557" s="417"/>
      <c r="E557" s="417"/>
      <c r="F557" s="405">
        <v>1</v>
      </c>
      <c r="G557" s="406"/>
      <c r="H557" s="407"/>
      <c r="I557" s="408"/>
      <c r="J557" s="409"/>
    </row>
    <row r="558" spans="3:10" ht="30" customHeight="1" x14ac:dyDescent="0.25">
      <c r="C558" s="417"/>
      <c r="D558" s="417"/>
      <c r="E558" s="417"/>
      <c r="F558" s="405">
        <v>1</v>
      </c>
      <c r="G558" s="406"/>
      <c r="H558" s="407"/>
      <c r="I558" s="408"/>
      <c r="J558" s="409"/>
    </row>
    <row r="559" spans="3:10" ht="30" customHeight="1" x14ac:dyDescent="0.25">
      <c r="C559" s="417"/>
      <c r="D559" s="417"/>
      <c r="E559" s="417"/>
      <c r="F559" s="405">
        <v>1</v>
      </c>
      <c r="G559" s="406"/>
      <c r="H559" s="407"/>
      <c r="I559" s="408"/>
      <c r="J559" s="409"/>
    </row>
    <row r="560" spans="3:10" ht="30" customHeight="1" x14ac:dyDescent="0.25">
      <c r="C560" s="417"/>
      <c r="D560" s="417"/>
      <c r="E560" s="417"/>
      <c r="F560" s="405">
        <v>1</v>
      </c>
      <c r="G560" s="406"/>
      <c r="H560" s="407"/>
      <c r="I560" s="408"/>
      <c r="J560" s="409"/>
    </row>
    <row r="561" spans="3:10" ht="30" customHeight="1" x14ac:dyDescent="0.25">
      <c r="C561" s="417"/>
      <c r="D561" s="417"/>
      <c r="E561" s="417"/>
      <c r="F561" s="405">
        <v>1</v>
      </c>
      <c r="G561" s="406"/>
      <c r="H561" s="407"/>
      <c r="I561" s="408"/>
      <c r="J561" s="409"/>
    </row>
    <row r="562" spans="3:10" ht="30" customHeight="1" x14ac:dyDescent="0.25">
      <c r="C562" s="417"/>
      <c r="D562" s="417"/>
      <c r="E562" s="417"/>
      <c r="F562" s="405">
        <v>1</v>
      </c>
      <c r="G562" s="406"/>
      <c r="H562" s="407"/>
      <c r="I562" s="408"/>
      <c r="J562" s="409"/>
    </row>
    <row r="563" spans="3:10" ht="30" customHeight="1" x14ac:dyDescent="0.25">
      <c r="C563" s="417"/>
      <c r="D563" s="417"/>
      <c r="E563" s="417"/>
      <c r="F563" s="405">
        <v>1</v>
      </c>
      <c r="G563" s="406"/>
      <c r="H563" s="407"/>
      <c r="I563" s="408"/>
      <c r="J563" s="409"/>
    </row>
    <row r="564" spans="3:10" ht="30" customHeight="1" x14ac:dyDescent="0.25">
      <c r="C564" s="417"/>
      <c r="D564" s="417"/>
      <c r="E564" s="417"/>
      <c r="F564" s="405">
        <v>1</v>
      </c>
      <c r="G564" s="406"/>
      <c r="H564" s="407"/>
      <c r="I564" s="408"/>
      <c r="J564" s="409"/>
    </row>
    <row r="565" spans="3:10" ht="30" customHeight="1" x14ac:dyDescent="0.25">
      <c r="C565" s="417"/>
      <c r="D565" s="417"/>
      <c r="E565" s="417"/>
      <c r="F565" s="405">
        <v>1</v>
      </c>
      <c r="G565" s="406"/>
      <c r="H565" s="407"/>
      <c r="I565" s="408"/>
      <c r="J565" s="409"/>
    </row>
    <row r="566" spans="3:10" ht="30" customHeight="1" x14ac:dyDescent="0.25">
      <c r="C566" s="417"/>
      <c r="D566" s="417"/>
      <c r="E566" s="417"/>
      <c r="F566" s="405">
        <v>1</v>
      </c>
      <c r="G566" s="406"/>
      <c r="H566" s="407"/>
      <c r="I566" s="408"/>
      <c r="J566" s="409"/>
    </row>
    <row r="567" spans="3:10" ht="30" customHeight="1" x14ac:dyDescent="0.25">
      <c r="C567" s="417"/>
      <c r="D567" s="417"/>
      <c r="E567" s="417"/>
      <c r="F567" s="405">
        <v>1</v>
      </c>
      <c r="G567" s="406"/>
      <c r="H567" s="407"/>
      <c r="I567" s="408"/>
      <c r="J567" s="409"/>
    </row>
    <row r="568" spans="3:10" ht="30" customHeight="1" x14ac:dyDescent="0.25">
      <c r="C568" s="417"/>
      <c r="D568" s="417"/>
      <c r="E568" s="417"/>
      <c r="F568" s="405">
        <v>1</v>
      </c>
      <c r="G568" s="406"/>
      <c r="H568" s="407"/>
      <c r="I568" s="408"/>
      <c r="J568" s="409"/>
    </row>
    <row r="569" spans="3:10" ht="30" customHeight="1" x14ac:dyDescent="0.25">
      <c r="C569" s="417"/>
      <c r="D569" s="417"/>
      <c r="E569" s="417"/>
      <c r="F569" s="405">
        <v>1</v>
      </c>
      <c r="G569" s="406"/>
      <c r="H569" s="407"/>
      <c r="I569" s="408"/>
      <c r="J569" s="409"/>
    </row>
    <row r="570" spans="3:10" ht="30" customHeight="1" x14ac:dyDescent="0.25">
      <c r="C570" s="417"/>
      <c r="D570" s="417"/>
      <c r="E570" s="417"/>
      <c r="F570" s="405">
        <v>1</v>
      </c>
      <c r="G570" s="406"/>
      <c r="H570" s="407"/>
      <c r="I570" s="408"/>
      <c r="J570" s="409"/>
    </row>
    <row r="571" spans="3:10" ht="30" customHeight="1" x14ac:dyDescent="0.25">
      <c r="C571" s="417"/>
      <c r="D571" s="417"/>
      <c r="E571" s="417"/>
      <c r="F571" s="405">
        <v>1</v>
      </c>
      <c r="G571" s="406"/>
      <c r="H571" s="407"/>
      <c r="I571" s="408"/>
      <c r="J571" s="409"/>
    </row>
    <row r="572" spans="3:10" ht="30" customHeight="1" x14ac:dyDescent="0.25">
      <c r="C572" s="417"/>
      <c r="D572" s="417"/>
      <c r="E572" s="417"/>
      <c r="F572" s="405">
        <v>1</v>
      </c>
      <c r="G572" s="406"/>
      <c r="H572" s="407"/>
      <c r="I572" s="408"/>
      <c r="J572" s="409"/>
    </row>
    <row r="573" spans="3:10" ht="30" customHeight="1" x14ac:dyDescent="0.25">
      <c r="C573" s="417"/>
      <c r="D573" s="417"/>
      <c r="E573" s="417"/>
      <c r="F573" s="405">
        <v>1</v>
      </c>
      <c r="G573" s="406"/>
      <c r="H573" s="407"/>
      <c r="I573" s="408"/>
      <c r="J573" s="409"/>
    </row>
    <row r="574" spans="3:10" ht="30" customHeight="1" x14ac:dyDescent="0.25">
      <c r="C574" s="417"/>
      <c r="D574" s="417"/>
      <c r="E574" s="417"/>
      <c r="F574" s="405">
        <v>1</v>
      </c>
      <c r="G574" s="406"/>
      <c r="H574" s="407"/>
      <c r="I574" s="408"/>
      <c r="J574" s="409"/>
    </row>
    <row r="575" spans="3:10" ht="30" customHeight="1" x14ac:dyDescent="0.25">
      <c r="C575" s="417"/>
      <c r="D575" s="417"/>
      <c r="E575" s="417"/>
      <c r="F575" s="405">
        <v>1</v>
      </c>
      <c r="G575" s="406"/>
      <c r="H575" s="407"/>
      <c r="I575" s="408"/>
      <c r="J575" s="409"/>
    </row>
    <row r="576" spans="3:10" ht="30" customHeight="1" x14ac:dyDescent="0.25">
      <c r="C576" s="417"/>
      <c r="D576" s="417"/>
      <c r="E576" s="417"/>
      <c r="F576" s="405">
        <v>1</v>
      </c>
      <c r="G576" s="406"/>
      <c r="H576" s="407"/>
      <c r="I576" s="408"/>
      <c r="J576" s="409"/>
    </row>
    <row r="577" spans="3:10" ht="30" customHeight="1" x14ac:dyDescent="0.25">
      <c r="C577" s="417"/>
      <c r="D577" s="417"/>
      <c r="E577" s="417"/>
      <c r="F577" s="405">
        <v>1</v>
      </c>
      <c r="G577" s="406"/>
      <c r="H577" s="407"/>
      <c r="I577" s="408"/>
      <c r="J577" s="409"/>
    </row>
    <row r="578" spans="3:10" ht="30" customHeight="1" x14ac:dyDescent="0.25">
      <c r="C578" s="417"/>
      <c r="D578" s="417"/>
      <c r="E578" s="417"/>
      <c r="F578" s="405">
        <v>1</v>
      </c>
      <c r="G578" s="406"/>
      <c r="H578" s="407"/>
      <c r="I578" s="408"/>
      <c r="J578" s="409"/>
    </row>
    <row r="579" spans="3:10" ht="30" customHeight="1" x14ac:dyDescent="0.25">
      <c r="C579" s="417"/>
      <c r="D579" s="417"/>
      <c r="E579" s="417"/>
      <c r="F579" s="405">
        <v>1</v>
      </c>
      <c r="G579" s="406"/>
      <c r="H579" s="407"/>
      <c r="I579" s="408"/>
      <c r="J579" s="409"/>
    </row>
    <row r="580" spans="3:10" ht="30" customHeight="1" x14ac:dyDescent="0.25">
      <c r="C580" s="417"/>
      <c r="D580" s="417"/>
      <c r="E580" s="417"/>
      <c r="F580" s="405">
        <v>1</v>
      </c>
      <c r="G580" s="406"/>
      <c r="H580" s="407"/>
      <c r="I580" s="408"/>
      <c r="J580" s="409"/>
    </row>
    <row r="581" spans="3:10" ht="30" customHeight="1" x14ac:dyDescent="0.25">
      <c r="C581" s="417"/>
      <c r="D581" s="417"/>
      <c r="E581" s="417"/>
      <c r="F581" s="405">
        <v>1</v>
      </c>
      <c r="G581" s="406"/>
      <c r="H581" s="407"/>
      <c r="I581" s="408"/>
      <c r="J581" s="409"/>
    </row>
    <row r="582" spans="3:10" ht="30" customHeight="1" x14ac:dyDescent="0.25">
      <c r="C582" s="417"/>
      <c r="D582" s="417"/>
      <c r="E582" s="417"/>
      <c r="F582" s="405">
        <v>1</v>
      </c>
      <c r="G582" s="406"/>
      <c r="H582" s="407"/>
      <c r="I582" s="408"/>
      <c r="J582" s="409"/>
    </row>
    <row r="583" spans="3:10" ht="30" customHeight="1" x14ac:dyDescent="0.25">
      <c r="C583" s="417"/>
      <c r="D583" s="417"/>
      <c r="E583" s="417"/>
      <c r="F583" s="405">
        <v>1</v>
      </c>
      <c r="G583" s="406"/>
      <c r="H583" s="407"/>
      <c r="I583" s="408"/>
      <c r="J583" s="409"/>
    </row>
    <row r="584" spans="3:10" ht="30" customHeight="1" x14ac:dyDescent="0.25">
      <c r="C584" s="417"/>
      <c r="D584" s="417"/>
      <c r="E584" s="417"/>
      <c r="F584" s="405">
        <v>1</v>
      </c>
      <c r="G584" s="406"/>
      <c r="H584" s="407"/>
      <c r="I584" s="408"/>
      <c r="J584" s="409"/>
    </row>
    <row r="585" spans="3:10" ht="30" customHeight="1" x14ac:dyDescent="0.25">
      <c r="C585" s="417"/>
      <c r="D585" s="417"/>
      <c r="E585" s="417"/>
      <c r="F585" s="405">
        <v>1</v>
      </c>
      <c r="G585" s="406"/>
      <c r="H585" s="407"/>
      <c r="I585" s="408"/>
      <c r="J585" s="409"/>
    </row>
    <row r="586" spans="3:10" ht="30" customHeight="1" x14ac:dyDescent="0.25">
      <c r="C586" s="417"/>
      <c r="D586" s="417"/>
      <c r="E586" s="417"/>
      <c r="F586" s="405">
        <v>1</v>
      </c>
      <c r="G586" s="406"/>
      <c r="H586" s="407"/>
      <c r="I586" s="408"/>
      <c r="J586" s="409"/>
    </row>
    <row r="587" spans="3:10" ht="30" customHeight="1" x14ac:dyDescent="0.25">
      <c r="C587" s="417"/>
      <c r="D587" s="417"/>
      <c r="E587" s="417"/>
      <c r="F587" s="405">
        <v>1</v>
      </c>
      <c r="G587" s="406"/>
      <c r="H587" s="407"/>
      <c r="I587" s="408"/>
      <c r="J587" s="409"/>
    </row>
    <row r="588" spans="3:10" ht="30" customHeight="1" x14ac:dyDescent="0.25">
      <c r="C588" s="417"/>
      <c r="D588" s="417"/>
      <c r="E588" s="417"/>
      <c r="F588" s="405">
        <v>1</v>
      </c>
      <c r="G588" s="406"/>
      <c r="H588" s="407"/>
      <c r="I588" s="408"/>
      <c r="J588" s="409"/>
    </row>
    <row r="589" spans="3:10" ht="30" customHeight="1" x14ac:dyDescent="0.25">
      <c r="C589" s="417"/>
      <c r="D589" s="417"/>
      <c r="E589" s="417"/>
      <c r="F589" s="405">
        <v>1</v>
      </c>
      <c r="G589" s="406"/>
      <c r="H589" s="407"/>
      <c r="I589" s="408"/>
      <c r="J589" s="409"/>
    </row>
    <row r="590" spans="3:10" ht="30" customHeight="1" x14ac:dyDescent="0.25">
      <c r="C590" s="417"/>
      <c r="D590" s="417"/>
      <c r="E590" s="417"/>
      <c r="F590" s="405">
        <v>1</v>
      </c>
      <c r="G590" s="406"/>
      <c r="H590" s="407"/>
      <c r="I590" s="408"/>
      <c r="J590" s="409"/>
    </row>
    <row r="591" spans="3:10" ht="30" customHeight="1" x14ac:dyDescent="0.25">
      <c r="C591" s="417"/>
      <c r="D591" s="417"/>
      <c r="E591" s="417"/>
      <c r="F591" s="405">
        <v>1</v>
      </c>
      <c r="G591" s="406"/>
      <c r="H591" s="407"/>
      <c r="I591" s="408"/>
      <c r="J591" s="409"/>
    </row>
    <row r="592" spans="3:10" ht="30" customHeight="1" x14ac:dyDescent="0.25">
      <c r="C592" s="417"/>
      <c r="D592" s="417"/>
      <c r="E592" s="417"/>
      <c r="F592" s="405">
        <v>1</v>
      </c>
      <c r="G592" s="406"/>
      <c r="H592" s="407"/>
      <c r="I592" s="408"/>
      <c r="J592" s="409"/>
    </row>
    <row r="593" spans="3:10" ht="30" customHeight="1" x14ac:dyDescent="0.25">
      <c r="C593" s="417"/>
      <c r="D593" s="417"/>
      <c r="E593" s="417"/>
      <c r="F593" s="405">
        <v>1</v>
      </c>
      <c r="G593" s="406"/>
      <c r="H593" s="407"/>
      <c r="I593" s="408"/>
      <c r="J593" s="409"/>
    </row>
    <row r="594" spans="3:10" ht="30" customHeight="1" x14ac:dyDescent="0.25">
      <c r="C594" s="417"/>
      <c r="D594" s="417"/>
      <c r="E594" s="417"/>
      <c r="F594" s="405">
        <v>1</v>
      </c>
      <c r="G594" s="406"/>
      <c r="H594" s="407"/>
      <c r="I594" s="408"/>
      <c r="J594" s="409"/>
    </row>
    <row r="595" spans="3:10" ht="30" customHeight="1" x14ac:dyDescent="0.25">
      <c r="C595" s="417"/>
      <c r="D595" s="417"/>
      <c r="E595" s="417"/>
      <c r="F595" s="405">
        <v>1</v>
      </c>
      <c r="G595" s="406"/>
      <c r="H595" s="407"/>
      <c r="I595" s="408"/>
      <c r="J595" s="409"/>
    </row>
    <row r="596" spans="3:10" ht="30" customHeight="1" x14ac:dyDescent="0.25">
      <c r="C596" s="417"/>
      <c r="D596" s="417"/>
      <c r="E596" s="417"/>
      <c r="F596" s="405">
        <v>1</v>
      </c>
      <c r="G596" s="406"/>
      <c r="H596" s="407"/>
      <c r="I596" s="408"/>
      <c r="J596" s="409"/>
    </row>
    <row r="597" spans="3:10" ht="30" customHeight="1" x14ac:dyDescent="0.25">
      <c r="C597" s="417"/>
      <c r="D597" s="417"/>
      <c r="E597" s="417"/>
      <c r="F597" s="405">
        <v>1</v>
      </c>
      <c r="G597" s="406"/>
      <c r="H597" s="407"/>
      <c r="I597" s="408"/>
      <c r="J597" s="409"/>
    </row>
    <row r="598" spans="3:10" ht="30" customHeight="1" x14ac:dyDescent="0.25">
      <c r="C598" s="417"/>
      <c r="D598" s="417"/>
      <c r="E598" s="417"/>
      <c r="F598" s="405">
        <v>1</v>
      </c>
      <c r="G598" s="406"/>
      <c r="H598" s="407"/>
      <c r="I598" s="408"/>
      <c r="J598" s="409"/>
    </row>
    <row r="599" spans="3:10" ht="30" customHeight="1" x14ac:dyDescent="0.25">
      <c r="C599" s="417"/>
      <c r="D599" s="417"/>
      <c r="E599" s="417"/>
      <c r="F599" s="405">
        <v>1</v>
      </c>
      <c r="G599" s="406"/>
      <c r="H599" s="407"/>
      <c r="I599" s="408"/>
      <c r="J599" s="409"/>
    </row>
    <row r="600" spans="3:10" ht="30" customHeight="1" x14ac:dyDescent="0.25">
      <c r="C600" s="417"/>
      <c r="D600" s="417"/>
      <c r="E600" s="417"/>
      <c r="F600" s="405">
        <v>1</v>
      </c>
      <c r="G600" s="406"/>
      <c r="H600" s="407"/>
      <c r="I600" s="408"/>
      <c r="J600" s="409"/>
    </row>
    <row r="601" spans="3:10" ht="30" customHeight="1" x14ac:dyDescent="0.25">
      <c r="F601" s="405">
        <v>1</v>
      </c>
      <c r="G601" s="406"/>
      <c r="H601" s="407"/>
      <c r="I601" s="408"/>
      <c r="J601" s="409"/>
    </row>
    <row r="602" spans="3:10" ht="30" customHeight="1" x14ac:dyDescent="0.25">
      <c r="F602" s="405">
        <v>1</v>
      </c>
      <c r="G602" s="406"/>
      <c r="H602" s="407"/>
      <c r="I602" s="408"/>
      <c r="J602" s="409"/>
    </row>
    <row r="603" spans="3:10" ht="30" customHeight="1" x14ac:dyDescent="0.25">
      <c r="F603" s="405">
        <v>1</v>
      </c>
      <c r="G603" s="406"/>
      <c r="H603" s="407"/>
      <c r="I603" s="408"/>
      <c r="J603" s="409"/>
    </row>
    <row r="604" spans="3:10" ht="30" customHeight="1" x14ac:dyDescent="0.25">
      <c r="F604" s="405">
        <v>1</v>
      </c>
      <c r="G604" s="406"/>
      <c r="H604" s="407"/>
      <c r="I604" s="408"/>
      <c r="J604" s="409"/>
    </row>
    <row r="605" spans="3:10" ht="30" customHeight="1" x14ac:dyDescent="0.25">
      <c r="F605" s="405">
        <v>1</v>
      </c>
      <c r="G605" s="406"/>
      <c r="H605" s="407"/>
      <c r="I605" s="408"/>
      <c r="J605" s="409"/>
    </row>
    <row r="606" spans="3:10" ht="30" customHeight="1" x14ac:dyDescent="0.25">
      <c r="F606" s="405">
        <v>1</v>
      </c>
      <c r="G606" s="406"/>
      <c r="H606" s="407"/>
      <c r="I606" s="408"/>
      <c r="J606" s="409"/>
    </row>
    <row r="607" spans="3:10" ht="30" customHeight="1" x14ac:dyDescent="0.25">
      <c r="F607" s="405">
        <v>1</v>
      </c>
      <c r="G607" s="406"/>
      <c r="H607" s="407"/>
      <c r="I607" s="408"/>
      <c r="J607" s="409"/>
    </row>
    <row r="608" spans="3:10" ht="30" customHeight="1" x14ac:dyDescent="0.25">
      <c r="F608" s="405">
        <v>1</v>
      </c>
      <c r="G608" s="406"/>
      <c r="H608" s="407"/>
      <c r="I608" s="408"/>
      <c r="J608" s="409"/>
    </row>
    <row r="609" spans="6:10" ht="30" customHeight="1" x14ac:dyDescent="0.25">
      <c r="F609" s="405">
        <v>1</v>
      </c>
      <c r="G609" s="406"/>
      <c r="H609" s="407"/>
      <c r="I609" s="408"/>
      <c r="J609" s="409"/>
    </row>
    <row r="610" spans="6:10" ht="30" customHeight="1" x14ac:dyDescent="0.25">
      <c r="F610" s="405">
        <v>1</v>
      </c>
      <c r="G610" s="406"/>
      <c r="H610" s="407"/>
      <c r="I610" s="408"/>
      <c r="J610" s="409"/>
    </row>
    <row r="611" spans="6:10" ht="30" customHeight="1" x14ac:dyDescent="0.25">
      <c r="F611" s="405">
        <v>1</v>
      </c>
      <c r="G611" s="406"/>
      <c r="H611" s="407"/>
      <c r="I611" s="408"/>
      <c r="J611" s="409"/>
    </row>
    <row r="612" spans="6:10" ht="30" customHeight="1" x14ac:dyDescent="0.25">
      <c r="F612" s="405">
        <v>1</v>
      </c>
      <c r="G612" s="406"/>
      <c r="H612" s="407"/>
      <c r="I612" s="408"/>
      <c r="J612" s="409"/>
    </row>
    <row r="613" spans="6:10" ht="30" customHeight="1" x14ac:dyDescent="0.25">
      <c r="F613" s="405">
        <v>1</v>
      </c>
      <c r="G613" s="406"/>
      <c r="H613" s="407"/>
      <c r="I613" s="408"/>
      <c r="J613" s="409"/>
    </row>
    <row r="614" spans="6:10" ht="30" customHeight="1" x14ac:dyDescent="0.25">
      <c r="F614" s="405">
        <v>1</v>
      </c>
      <c r="G614" s="406"/>
      <c r="H614" s="407"/>
      <c r="I614" s="408"/>
      <c r="J614" s="409"/>
    </row>
    <row r="615" spans="6:10" ht="30" customHeight="1" x14ac:dyDescent="0.25">
      <c r="F615" s="405">
        <v>1</v>
      </c>
      <c r="G615" s="406"/>
      <c r="H615" s="407"/>
      <c r="I615" s="408"/>
      <c r="J615" s="409"/>
    </row>
    <row r="616" spans="6:10" ht="30" customHeight="1" x14ac:dyDescent="0.25">
      <c r="F616" s="405">
        <v>1</v>
      </c>
      <c r="G616" s="406"/>
      <c r="H616" s="407"/>
      <c r="I616" s="408"/>
      <c r="J616" s="409"/>
    </row>
    <row r="617" spans="6:10" ht="30" customHeight="1" x14ac:dyDescent="0.25">
      <c r="F617" s="405">
        <v>1</v>
      </c>
      <c r="G617" s="406"/>
      <c r="H617" s="407"/>
      <c r="I617" s="408"/>
      <c r="J617" s="409"/>
    </row>
    <row r="618" spans="6:10" ht="30" customHeight="1" x14ac:dyDescent="0.25">
      <c r="F618" s="405">
        <v>1</v>
      </c>
      <c r="G618" s="406"/>
      <c r="H618" s="407"/>
      <c r="I618" s="408"/>
      <c r="J618" s="409"/>
    </row>
    <row r="619" spans="6:10" ht="30" customHeight="1" x14ac:dyDescent="0.25">
      <c r="F619" s="405">
        <v>1</v>
      </c>
      <c r="G619" s="406"/>
      <c r="H619" s="407"/>
      <c r="I619" s="408"/>
      <c r="J619" s="409"/>
    </row>
    <row r="620" spans="6:10" ht="30" customHeight="1" x14ac:dyDescent="0.25">
      <c r="F620" s="405">
        <v>1</v>
      </c>
      <c r="G620" s="406"/>
      <c r="H620" s="407"/>
      <c r="I620" s="408"/>
      <c r="J620" s="409"/>
    </row>
    <row r="621" spans="6:10" ht="30" customHeight="1" x14ac:dyDescent="0.25">
      <c r="F621" s="405">
        <v>1</v>
      </c>
      <c r="G621" s="406"/>
      <c r="H621" s="407"/>
      <c r="I621" s="408"/>
      <c r="J621" s="409"/>
    </row>
    <row r="622" spans="6:10" ht="30" customHeight="1" x14ac:dyDescent="0.25">
      <c r="F622" s="405">
        <v>1</v>
      </c>
      <c r="G622" s="406"/>
      <c r="H622" s="407"/>
      <c r="I622" s="408"/>
      <c r="J622" s="409"/>
    </row>
    <row r="623" spans="6:10" ht="30" customHeight="1" x14ac:dyDescent="0.25">
      <c r="F623" s="405">
        <v>1</v>
      </c>
      <c r="G623" s="406"/>
      <c r="H623" s="407"/>
      <c r="I623" s="408"/>
      <c r="J623" s="409"/>
    </row>
    <row r="624" spans="6:10" ht="30" customHeight="1" x14ac:dyDescent="0.25">
      <c r="F624" s="405">
        <v>1</v>
      </c>
      <c r="G624" s="406"/>
      <c r="H624" s="407"/>
      <c r="I624" s="408"/>
      <c r="J624" s="409"/>
    </row>
    <row r="625" spans="6:10" ht="30" customHeight="1" x14ac:dyDescent="0.25">
      <c r="F625" s="405">
        <v>1</v>
      </c>
      <c r="G625" s="406"/>
      <c r="H625" s="407"/>
      <c r="I625" s="408"/>
      <c r="J625" s="409"/>
    </row>
    <row r="626" spans="6:10" ht="30" customHeight="1" x14ac:dyDescent="0.25">
      <c r="F626" s="405">
        <v>1</v>
      </c>
      <c r="G626" s="406"/>
      <c r="H626" s="407"/>
      <c r="I626" s="408"/>
      <c r="J626" s="409"/>
    </row>
    <row r="627" spans="6:10" ht="30" customHeight="1" x14ac:dyDescent="0.25">
      <c r="F627" s="405">
        <v>1</v>
      </c>
      <c r="G627" s="406"/>
      <c r="H627" s="407"/>
      <c r="I627" s="408"/>
      <c r="J627" s="409"/>
    </row>
    <row r="628" spans="6:10" ht="30" customHeight="1" x14ac:dyDescent="0.25">
      <c r="F628" s="405">
        <v>1</v>
      </c>
      <c r="G628" s="406"/>
      <c r="H628" s="407"/>
      <c r="I628" s="408"/>
      <c r="J628" s="409"/>
    </row>
    <row r="629" spans="6:10" ht="30" customHeight="1" x14ac:dyDescent="0.25">
      <c r="F629" s="405">
        <v>1</v>
      </c>
      <c r="G629" s="406"/>
      <c r="H629" s="407"/>
      <c r="I629" s="408"/>
      <c r="J629" s="409"/>
    </row>
    <row r="630" spans="6:10" ht="30" customHeight="1" x14ac:dyDescent="0.25">
      <c r="F630" s="405">
        <v>1</v>
      </c>
      <c r="G630" s="406"/>
      <c r="H630" s="407"/>
      <c r="I630" s="408"/>
      <c r="J630" s="409"/>
    </row>
    <row r="631" spans="6:10" ht="30" customHeight="1" x14ac:dyDescent="0.25">
      <c r="F631" s="405">
        <v>1</v>
      </c>
      <c r="G631" s="406"/>
      <c r="H631" s="407"/>
      <c r="I631" s="408"/>
      <c r="J631" s="409"/>
    </row>
    <row r="632" spans="6:10" ht="30" customHeight="1" x14ac:dyDescent="0.25">
      <c r="F632" s="405">
        <v>1</v>
      </c>
      <c r="G632" s="406"/>
      <c r="H632" s="407"/>
      <c r="I632" s="408"/>
      <c r="J632" s="409"/>
    </row>
    <row r="633" spans="6:10" ht="30" customHeight="1" x14ac:dyDescent="0.25">
      <c r="F633" s="405">
        <v>1</v>
      </c>
      <c r="G633" s="406"/>
      <c r="H633" s="407"/>
      <c r="I633" s="408"/>
      <c r="J633" s="409"/>
    </row>
    <row r="634" spans="6:10" ht="30" customHeight="1" x14ac:dyDescent="0.25">
      <c r="F634" s="405">
        <v>1</v>
      </c>
      <c r="G634" s="406"/>
      <c r="H634" s="407"/>
      <c r="I634" s="408"/>
      <c r="J634" s="409"/>
    </row>
    <row r="635" spans="6:10" ht="30" customHeight="1" x14ac:dyDescent="0.25">
      <c r="F635" s="405">
        <v>1</v>
      </c>
      <c r="G635" s="406"/>
      <c r="H635" s="407"/>
      <c r="I635" s="408"/>
      <c r="J635" s="409"/>
    </row>
    <row r="636" spans="6:10" ht="30" customHeight="1" x14ac:dyDescent="0.25">
      <c r="F636" s="405">
        <v>1</v>
      </c>
      <c r="G636" s="406"/>
      <c r="H636" s="407"/>
      <c r="I636" s="408"/>
      <c r="J636" s="409"/>
    </row>
    <row r="637" spans="6:10" ht="30" customHeight="1" x14ac:dyDescent="0.25">
      <c r="F637" s="405">
        <v>1</v>
      </c>
      <c r="G637" s="406"/>
      <c r="H637" s="407"/>
      <c r="I637" s="408"/>
      <c r="J637" s="409"/>
    </row>
    <row r="638" spans="6:10" ht="30" customHeight="1" x14ac:dyDescent="0.25">
      <c r="F638" s="405">
        <v>1</v>
      </c>
      <c r="G638" s="406"/>
      <c r="H638" s="407"/>
      <c r="I638" s="408"/>
      <c r="J638" s="409"/>
    </row>
    <row r="639" spans="6:10" ht="30" customHeight="1" x14ac:dyDescent="0.25">
      <c r="F639" s="405">
        <v>1</v>
      </c>
      <c r="G639" s="406"/>
      <c r="H639" s="407"/>
      <c r="I639" s="408"/>
      <c r="J639" s="409"/>
    </row>
    <row r="640" spans="6:10" ht="30" customHeight="1" x14ac:dyDescent="0.25">
      <c r="F640" s="405">
        <v>1</v>
      </c>
      <c r="G640" s="406"/>
      <c r="H640" s="407"/>
      <c r="I640" s="408"/>
      <c r="J640" s="409"/>
    </row>
    <row r="641" spans="6:10" ht="30" customHeight="1" x14ac:dyDescent="0.25">
      <c r="F641" s="405">
        <v>1</v>
      </c>
      <c r="G641" s="406"/>
      <c r="H641" s="407"/>
      <c r="I641" s="408"/>
      <c r="J641" s="409"/>
    </row>
    <row r="642" spans="6:10" ht="30" customHeight="1" x14ac:dyDescent="0.25">
      <c r="F642" s="405">
        <v>1</v>
      </c>
      <c r="G642" s="406"/>
      <c r="H642" s="407"/>
      <c r="I642" s="408"/>
      <c r="J642" s="409"/>
    </row>
    <row r="643" spans="6:10" ht="30" customHeight="1" x14ac:dyDescent="0.25">
      <c r="F643" s="405">
        <v>1</v>
      </c>
      <c r="G643" s="406"/>
      <c r="H643" s="407"/>
      <c r="I643" s="408"/>
      <c r="J643" s="409"/>
    </row>
    <row r="644" spans="6:10" ht="30" customHeight="1" x14ac:dyDescent="0.25">
      <c r="F644" s="405">
        <v>1</v>
      </c>
      <c r="G644" s="406"/>
      <c r="H644" s="407"/>
      <c r="I644" s="408"/>
      <c r="J644" s="409"/>
    </row>
    <row r="645" spans="6:10" ht="30" customHeight="1" x14ac:dyDescent="0.25">
      <c r="F645" s="405">
        <v>1</v>
      </c>
      <c r="G645" s="406"/>
      <c r="H645" s="407"/>
      <c r="I645" s="408"/>
      <c r="J645" s="409"/>
    </row>
    <row r="646" spans="6:10" ht="30" customHeight="1" x14ac:dyDescent="0.25">
      <c r="F646" s="405">
        <v>1</v>
      </c>
      <c r="G646" s="406"/>
      <c r="H646" s="407"/>
      <c r="I646" s="408"/>
      <c r="J646" s="409"/>
    </row>
    <row r="647" spans="6:10" ht="30" customHeight="1" x14ac:dyDescent="0.25">
      <c r="F647" s="405">
        <v>1</v>
      </c>
      <c r="G647" s="406"/>
      <c r="H647" s="407"/>
      <c r="I647" s="408"/>
      <c r="J647" s="409"/>
    </row>
    <row r="648" spans="6:10" ht="30" customHeight="1" x14ac:dyDescent="0.25">
      <c r="F648" s="405">
        <v>1</v>
      </c>
      <c r="G648" s="406"/>
      <c r="H648" s="407"/>
      <c r="I648" s="408"/>
      <c r="J648" s="409"/>
    </row>
    <row r="649" spans="6:10" ht="30" customHeight="1" x14ac:dyDescent="0.25">
      <c r="F649" s="405">
        <v>1</v>
      </c>
      <c r="G649" s="406"/>
      <c r="H649" s="407"/>
      <c r="I649" s="408"/>
      <c r="J649" s="409"/>
    </row>
    <row r="650" spans="6:10" ht="30" customHeight="1" x14ac:dyDescent="0.25">
      <c r="F650" s="405">
        <v>1</v>
      </c>
      <c r="G650" s="406"/>
      <c r="H650" s="407"/>
      <c r="I650" s="408"/>
      <c r="J650" s="409"/>
    </row>
    <row r="651" spans="6:10" ht="30" customHeight="1" x14ac:dyDescent="0.25">
      <c r="F651" s="405">
        <v>1</v>
      </c>
      <c r="G651" s="406"/>
      <c r="H651" s="407"/>
      <c r="I651" s="408"/>
      <c r="J651" s="409"/>
    </row>
    <row r="652" spans="6:10" ht="30" customHeight="1" x14ac:dyDescent="0.25">
      <c r="F652" s="405">
        <v>1</v>
      </c>
      <c r="G652" s="406"/>
      <c r="H652" s="407"/>
      <c r="I652" s="408"/>
      <c r="J652" s="409"/>
    </row>
    <row r="653" spans="6:10" ht="30" customHeight="1" x14ac:dyDescent="0.25">
      <c r="F653" s="405">
        <v>1</v>
      </c>
      <c r="G653" s="406"/>
      <c r="H653" s="407"/>
      <c r="I653" s="408"/>
      <c r="J653" s="409"/>
    </row>
    <row r="654" spans="6:10" ht="30" customHeight="1" x14ac:dyDescent="0.25">
      <c r="F654" s="405">
        <v>1</v>
      </c>
      <c r="G654" s="406"/>
      <c r="H654" s="407"/>
      <c r="I654" s="408"/>
      <c r="J654" s="409"/>
    </row>
    <row r="655" spans="6:10" ht="30" customHeight="1" x14ac:dyDescent="0.25">
      <c r="F655" s="405">
        <v>1</v>
      </c>
      <c r="G655" s="406"/>
      <c r="H655" s="407"/>
      <c r="I655" s="408"/>
      <c r="J655" s="409"/>
    </row>
    <row r="656" spans="6:10" ht="30" customHeight="1" x14ac:dyDescent="0.25">
      <c r="F656" s="405">
        <v>1</v>
      </c>
      <c r="G656" s="406"/>
      <c r="H656" s="407"/>
      <c r="I656" s="408"/>
      <c r="J656" s="409"/>
    </row>
    <row r="657" spans="6:10" ht="30" customHeight="1" x14ac:dyDescent="0.25">
      <c r="F657" s="405">
        <v>1</v>
      </c>
      <c r="G657" s="406"/>
      <c r="H657" s="407"/>
      <c r="I657" s="408"/>
      <c r="J657" s="409"/>
    </row>
    <row r="658" spans="6:10" ht="30" customHeight="1" x14ac:dyDescent="0.25">
      <c r="F658" s="405">
        <v>1</v>
      </c>
      <c r="G658" s="406"/>
      <c r="H658" s="407"/>
      <c r="I658" s="408"/>
      <c r="J658" s="409"/>
    </row>
    <row r="659" spans="6:10" ht="30" customHeight="1" x14ac:dyDescent="0.25">
      <c r="F659" s="405">
        <v>1</v>
      </c>
      <c r="G659" s="406"/>
      <c r="H659" s="407"/>
      <c r="I659" s="408"/>
      <c r="J659" s="409"/>
    </row>
    <row r="660" spans="6:10" ht="30" customHeight="1" x14ac:dyDescent="0.25">
      <c r="F660" s="405">
        <v>1</v>
      </c>
      <c r="G660" s="406"/>
      <c r="H660" s="407"/>
      <c r="I660" s="408"/>
      <c r="J660" s="409"/>
    </row>
    <row r="661" spans="6:10" ht="30" customHeight="1" x14ac:dyDescent="0.25">
      <c r="F661" s="405">
        <v>1</v>
      </c>
      <c r="G661" s="406"/>
      <c r="H661" s="407"/>
      <c r="I661" s="408"/>
      <c r="J661" s="409"/>
    </row>
    <row r="662" spans="6:10" ht="30" customHeight="1" x14ac:dyDescent="0.25">
      <c r="F662" s="405">
        <v>1</v>
      </c>
      <c r="G662" s="406"/>
      <c r="H662" s="407"/>
      <c r="I662" s="408"/>
      <c r="J662" s="409"/>
    </row>
    <row r="663" spans="6:10" ht="30" customHeight="1" x14ac:dyDescent="0.25">
      <c r="F663" s="405">
        <v>1</v>
      </c>
      <c r="G663" s="406"/>
      <c r="H663" s="407"/>
      <c r="I663" s="408"/>
      <c r="J663" s="409"/>
    </row>
    <row r="664" spans="6:10" ht="30" customHeight="1" x14ac:dyDescent="0.25">
      <c r="F664" s="405">
        <v>1</v>
      </c>
      <c r="G664" s="406"/>
      <c r="H664" s="407"/>
      <c r="I664" s="408"/>
      <c r="J664" s="409"/>
    </row>
    <row r="665" spans="6:10" ht="30" customHeight="1" x14ac:dyDescent="0.25">
      <c r="F665" s="405">
        <v>1</v>
      </c>
      <c r="G665" s="406"/>
      <c r="H665" s="407"/>
      <c r="I665" s="408"/>
      <c r="J665" s="409"/>
    </row>
    <row r="666" spans="6:10" ht="30" customHeight="1" x14ac:dyDescent="0.25">
      <c r="F666" s="405">
        <v>1</v>
      </c>
      <c r="G666" s="406"/>
      <c r="H666" s="407"/>
      <c r="I666" s="408"/>
      <c r="J666" s="409"/>
    </row>
    <row r="667" spans="6:10" ht="30" customHeight="1" x14ac:dyDescent="0.25">
      <c r="F667" s="405">
        <v>1</v>
      </c>
      <c r="G667" s="406"/>
      <c r="H667" s="407"/>
      <c r="I667" s="408"/>
      <c r="J667" s="409"/>
    </row>
    <row r="668" spans="6:10" ht="30" customHeight="1" x14ac:dyDescent="0.25">
      <c r="F668" s="405">
        <v>1</v>
      </c>
      <c r="G668" s="406"/>
      <c r="H668" s="407"/>
      <c r="I668" s="408"/>
      <c r="J668" s="409"/>
    </row>
    <row r="669" spans="6:10" ht="30" customHeight="1" x14ac:dyDescent="0.25">
      <c r="F669" s="405">
        <v>1</v>
      </c>
      <c r="G669" s="406"/>
      <c r="H669" s="407"/>
      <c r="I669" s="408"/>
      <c r="J669" s="409"/>
    </row>
    <row r="670" spans="6:10" ht="30" customHeight="1" x14ac:dyDescent="0.25">
      <c r="F670" s="405">
        <v>1</v>
      </c>
      <c r="G670" s="406"/>
      <c r="H670" s="407"/>
      <c r="I670" s="408"/>
      <c r="J670" s="409"/>
    </row>
    <row r="671" spans="6:10" ht="30" customHeight="1" x14ac:dyDescent="0.25">
      <c r="F671" s="405">
        <v>1</v>
      </c>
      <c r="G671" s="406"/>
      <c r="H671" s="407"/>
      <c r="I671" s="408"/>
      <c r="J671" s="409"/>
    </row>
    <row r="672" spans="6:10" ht="30" customHeight="1" x14ac:dyDescent="0.25">
      <c r="F672" s="405">
        <v>1</v>
      </c>
      <c r="G672" s="406"/>
      <c r="H672" s="407"/>
      <c r="I672" s="408"/>
      <c r="J672" s="409"/>
    </row>
    <row r="673" spans="6:10" ht="30" customHeight="1" x14ac:dyDescent="0.25">
      <c r="F673" s="405">
        <v>1</v>
      </c>
      <c r="G673" s="406"/>
      <c r="H673" s="407"/>
      <c r="I673" s="408"/>
      <c r="J673" s="409"/>
    </row>
    <row r="674" spans="6:10" ht="30" customHeight="1" x14ac:dyDescent="0.25">
      <c r="F674" s="405">
        <v>1</v>
      </c>
      <c r="G674" s="406"/>
      <c r="H674" s="407"/>
      <c r="I674" s="408"/>
      <c r="J674" s="409"/>
    </row>
    <row r="675" spans="6:10" ht="30" customHeight="1" x14ac:dyDescent="0.25">
      <c r="F675" s="405">
        <v>1</v>
      </c>
      <c r="G675" s="406"/>
      <c r="H675" s="407"/>
      <c r="I675" s="408"/>
      <c r="J675" s="409"/>
    </row>
    <row r="676" spans="6:10" ht="30" customHeight="1" x14ac:dyDescent="0.25">
      <c r="F676" s="405">
        <v>1</v>
      </c>
      <c r="G676" s="406"/>
      <c r="H676" s="407"/>
      <c r="I676" s="408"/>
      <c r="J676" s="409"/>
    </row>
    <row r="677" spans="6:10" ht="30" customHeight="1" x14ac:dyDescent="0.25">
      <c r="F677" s="405">
        <v>1</v>
      </c>
      <c r="G677" s="406"/>
      <c r="H677" s="407"/>
      <c r="I677" s="408"/>
      <c r="J677" s="409"/>
    </row>
    <row r="678" spans="6:10" ht="30" customHeight="1" x14ac:dyDescent="0.25">
      <c r="F678" s="405">
        <v>1</v>
      </c>
      <c r="G678" s="406"/>
      <c r="H678" s="407"/>
      <c r="I678" s="408"/>
      <c r="J678" s="409"/>
    </row>
    <row r="679" spans="6:10" ht="30" customHeight="1" x14ac:dyDescent="0.25">
      <c r="F679" s="405">
        <v>1</v>
      </c>
      <c r="G679" s="406"/>
      <c r="H679" s="407"/>
      <c r="I679" s="408"/>
      <c r="J679" s="409"/>
    </row>
    <row r="680" spans="6:10" ht="30" customHeight="1" x14ac:dyDescent="0.25">
      <c r="F680" s="405">
        <v>1</v>
      </c>
      <c r="G680" s="406"/>
      <c r="H680" s="407"/>
      <c r="I680" s="408"/>
      <c r="J680" s="409"/>
    </row>
    <row r="681" spans="6:10" ht="30" customHeight="1" x14ac:dyDescent="0.25">
      <c r="F681" s="405">
        <v>1</v>
      </c>
      <c r="G681" s="406"/>
      <c r="H681" s="407"/>
      <c r="I681" s="408"/>
      <c r="J681" s="409"/>
    </row>
    <row r="682" spans="6:10" ht="30" customHeight="1" x14ac:dyDescent="0.25">
      <c r="F682" s="405">
        <v>1</v>
      </c>
      <c r="G682" s="406"/>
      <c r="H682" s="407"/>
      <c r="I682" s="408"/>
      <c r="J682" s="409"/>
    </row>
    <row r="683" spans="6:10" ht="30" customHeight="1" x14ac:dyDescent="0.25">
      <c r="F683" s="405">
        <v>1</v>
      </c>
      <c r="G683" s="406"/>
      <c r="H683" s="407"/>
      <c r="I683" s="408"/>
      <c r="J683" s="409"/>
    </row>
    <row r="684" spans="6:10" ht="30" customHeight="1" x14ac:dyDescent="0.25">
      <c r="F684" s="405">
        <v>1</v>
      </c>
      <c r="G684" s="406"/>
      <c r="H684" s="407"/>
      <c r="I684" s="408"/>
      <c r="J684" s="409"/>
    </row>
    <row r="685" spans="6:10" ht="30" customHeight="1" x14ac:dyDescent="0.25">
      <c r="F685" s="405">
        <v>1</v>
      </c>
      <c r="G685" s="406"/>
      <c r="H685" s="407"/>
      <c r="I685" s="408"/>
      <c r="J685" s="409"/>
    </row>
    <row r="686" spans="6:10" ht="30" customHeight="1" x14ac:dyDescent="0.25">
      <c r="F686" s="405">
        <v>1</v>
      </c>
      <c r="G686" s="406"/>
      <c r="H686" s="407"/>
      <c r="I686" s="408"/>
      <c r="J686" s="409"/>
    </row>
    <row r="687" spans="6:10" ht="30" customHeight="1" x14ac:dyDescent="0.25">
      <c r="F687" s="405">
        <v>1</v>
      </c>
      <c r="G687" s="406"/>
      <c r="H687" s="407"/>
      <c r="I687" s="408"/>
      <c r="J687" s="409"/>
    </row>
    <row r="688" spans="6:10" ht="30" customHeight="1" x14ac:dyDescent="0.25">
      <c r="F688" s="405">
        <v>1</v>
      </c>
      <c r="G688" s="406"/>
      <c r="H688" s="407"/>
      <c r="I688" s="408"/>
      <c r="J688" s="409"/>
    </row>
    <row r="689" spans="6:10" ht="30" customHeight="1" x14ac:dyDescent="0.25">
      <c r="F689" s="405">
        <v>1</v>
      </c>
      <c r="G689" s="406"/>
      <c r="H689" s="407"/>
      <c r="I689" s="408"/>
      <c r="J689" s="409"/>
    </row>
    <row r="690" spans="6:10" ht="30" customHeight="1" x14ac:dyDescent="0.25">
      <c r="F690" s="405">
        <v>1</v>
      </c>
      <c r="G690" s="406"/>
      <c r="H690" s="407"/>
      <c r="I690" s="408"/>
      <c r="J690" s="409"/>
    </row>
    <row r="691" spans="6:10" ht="30" customHeight="1" x14ac:dyDescent="0.25">
      <c r="F691" s="405">
        <v>1</v>
      </c>
      <c r="G691" s="406"/>
      <c r="H691" s="407"/>
      <c r="I691" s="408"/>
      <c r="J691" s="409"/>
    </row>
    <row r="692" spans="6:10" ht="30" customHeight="1" x14ac:dyDescent="0.25">
      <c r="F692" s="405">
        <v>1</v>
      </c>
      <c r="G692" s="406"/>
      <c r="H692" s="407"/>
      <c r="I692" s="408"/>
      <c r="J692" s="409"/>
    </row>
    <row r="693" spans="6:10" ht="30" customHeight="1" x14ac:dyDescent="0.25">
      <c r="F693" s="405">
        <v>1</v>
      </c>
      <c r="G693" s="406"/>
      <c r="H693" s="407"/>
      <c r="I693" s="408"/>
      <c r="J693" s="409"/>
    </row>
    <row r="694" spans="6:10" ht="30" customHeight="1" x14ac:dyDescent="0.25">
      <c r="F694" s="405">
        <v>1</v>
      </c>
      <c r="G694" s="406"/>
      <c r="H694" s="407"/>
      <c r="I694" s="408"/>
      <c r="J694" s="409"/>
    </row>
    <row r="695" spans="6:10" ht="30" customHeight="1" x14ac:dyDescent="0.25">
      <c r="F695" s="405">
        <v>1</v>
      </c>
      <c r="G695" s="406"/>
      <c r="H695" s="407"/>
      <c r="I695" s="408"/>
      <c r="J695" s="409"/>
    </row>
    <row r="696" spans="6:10" ht="30" customHeight="1" x14ac:dyDescent="0.25">
      <c r="F696" s="405">
        <v>1</v>
      </c>
      <c r="G696" s="406"/>
      <c r="H696" s="407"/>
      <c r="I696" s="408"/>
      <c r="J696" s="409"/>
    </row>
    <row r="697" spans="6:10" ht="30" customHeight="1" x14ac:dyDescent="0.25">
      <c r="F697" s="405">
        <v>1</v>
      </c>
      <c r="G697" s="406"/>
      <c r="H697" s="407"/>
      <c r="I697" s="408"/>
      <c r="J697" s="409"/>
    </row>
    <row r="698" spans="6:10" ht="30" customHeight="1" x14ac:dyDescent="0.25">
      <c r="F698" s="405">
        <v>1</v>
      </c>
      <c r="G698" s="406"/>
      <c r="H698" s="407"/>
      <c r="I698" s="408"/>
      <c r="J698" s="409"/>
    </row>
    <row r="699" spans="6:10" ht="30" customHeight="1" x14ac:dyDescent="0.25">
      <c r="F699" s="405">
        <v>1</v>
      </c>
      <c r="G699" s="406"/>
      <c r="H699" s="407"/>
      <c r="I699" s="408"/>
      <c r="J699" s="409"/>
    </row>
    <row r="700" spans="6:10" ht="30" customHeight="1" x14ac:dyDescent="0.25">
      <c r="F700" s="405">
        <v>1</v>
      </c>
      <c r="G700" s="406"/>
      <c r="H700" s="407"/>
      <c r="I700" s="408"/>
      <c r="J700" s="409"/>
    </row>
    <row r="3271" spans="6:6" x14ac:dyDescent="0.25">
      <c r="F3271" s="395">
        <v>1</v>
      </c>
    </row>
  </sheetData>
  <conditionalFormatting sqref="B1">
    <cfRule type="cellIs" dxfId="2" priority="2" operator="equal">
      <formula>"Mandatory"</formula>
    </cfRule>
  </conditionalFormatting>
  <conditionalFormatting sqref="B1:B1048576">
    <cfRule type="cellIs" dxfId="1" priority="3" operator="equal">
      <formula>"Mandatory"</formula>
    </cfRule>
    <cfRule type="cellIs" dxfId="0" priority="4" operator="equal">
      <formula>"Mandatory"</formula>
    </cfRule>
  </conditionalFormatting>
  <dataValidations count="1">
    <dataValidation type="list" allowBlank="1" showInputMessage="1" showErrorMessage="1" errorTitle="Invalid specification type" error="Please enter a Specification type from the drop-down list." sqref="B2:B600" xr:uid="{00000000-0002-0000-1000-000000000000}">
      <formula1>SpecType</formula1>
      <formula2>0</formula2>
    </dataValidation>
  </dataValidations>
  <printOptions horizontalCentered="1"/>
  <pageMargins left="0" right="0" top="0.95833333333333304" bottom="0.5" header="0.25" footer="0.25"/>
  <pageSetup scale="80" orientation="landscape" horizontalDpi="300" verticalDpi="300"/>
  <headerFooter>
    <oddHeader>&amp;C&amp;"Times New Roman,Bold"&amp;12CAD Functional Specifications&amp;R&amp;"Times New Roman,Bold"&amp;12&amp;A</oddHeader>
    <oddFooter>&amp;RPage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U57"/>
  <sheetViews>
    <sheetView zoomScaleNormal="100" workbookViewId="0">
      <selection activeCell="J18" sqref="J18"/>
    </sheetView>
  </sheetViews>
  <sheetFormatPr defaultColWidth="9.09765625" defaultRowHeight="13.8" x14ac:dyDescent="0.25"/>
  <cols>
    <col min="1" max="1" width="29.8984375" customWidth="1"/>
    <col min="2" max="3" width="9" customWidth="1"/>
    <col min="4" max="4" width="38.69921875" customWidth="1"/>
    <col min="5" max="5" width="12.3984375" customWidth="1"/>
    <col min="6" max="6" width="9.69921875" customWidth="1"/>
    <col min="7" max="7" width="11" customWidth="1"/>
    <col min="8" max="10" width="12" customWidth="1"/>
    <col min="11" max="11" width="9" customWidth="1"/>
    <col min="12" max="12" width="21.59765625" customWidth="1"/>
    <col min="13" max="13" width="22" customWidth="1"/>
    <col min="14" max="14" width="9" customWidth="1"/>
  </cols>
  <sheetData>
    <row r="1" spans="1:21" s="30" customFormat="1" ht="41.4" x14ac:dyDescent="0.25">
      <c r="C1" s="30" t="str">
        <f>'Support Data'!A18</f>
        <v>Functional Specifications</v>
      </c>
      <c r="D1" s="31" t="s">
        <v>35</v>
      </c>
      <c r="E1" s="32" t="str">
        <f>'Support Data'!A20</f>
        <v>Additional Documentation Needed</v>
      </c>
      <c r="F1" s="31" t="s">
        <v>36</v>
      </c>
      <c r="G1" s="31" t="str">
        <f>$A$13</f>
        <v>Not Answered</v>
      </c>
      <c r="H1" s="31" t="str">
        <f>$A$14</f>
        <v>Function Available</v>
      </c>
      <c r="I1" s="31" t="str">
        <f>$A$15</f>
        <v>Function Not Available</v>
      </c>
      <c r="J1" s="31" t="str">
        <f>$A$16</f>
        <v>Exception</v>
      </c>
    </row>
    <row r="2" spans="1:21" x14ac:dyDescent="0.25">
      <c r="D2" s="33" t="s">
        <v>37</v>
      </c>
      <c r="E2" s="34">
        <f>COUNTA(D4:D13)</f>
        <v>10</v>
      </c>
      <c r="F2" s="34">
        <f>SUM(F4:F13)</f>
        <v>440</v>
      </c>
      <c r="G2" s="34">
        <f>SUM(G4:G13)</f>
        <v>440</v>
      </c>
      <c r="H2" s="34">
        <f>SUM(H4:H13)</f>
        <v>0</v>
      </c>
      <c r="I2" s="34">
        <f>SUM(I4:I13)</f>
        <v>0</v>
      </c>
      <c r="J2" s="34">
        <f>SUM(J4:J13)</f>
        <v>0</v>
      </c>
    </row>
    <row r="3" spans="1:21" x14ac:dyDescent="0.25">
      <c r="E3" s="35"/>
      <c r="F3" s="35"/>
      <c r="G3" s="35"/>
      <c r="H3" s="35"/>
      <c r="I3" s="35"/>
      <c r="J3" s="35"/>
    </row>
    <row r="4" spans="1:21" x14ac:dyDescent="0.25">
      <c r="D4" s="36" t="str">
        <f>General!A2</f>
        <v>GENERAL</v>
      </c>
      <c r="E4" s="33"/>
      <c r="F4" s="34">
        <f>General!$H$2</f>
        <v>77</v>
      </c>
      <c r="G4" s="34">
        <f>General!$H$3</f>
        <v>77</v>
      </c>
      <c r="H4" s="34">
        <f>General!$H$4</f>
        <v>0</v>
      </c>
      <c r="I4" s="34">
        <f>General!$H$5</f>
        <v>0</v>
      </c>
      <c r="J4" s="34">
        <f>General!H6</f>
        <v>0</v>
      </c>
    </row>
    <row r="5" spans="1:21" x14ac:dyDescent="0.25">
      <c r="A5" s="37" t="s">
        <v>38</v>
      </c>
      <c r="B5" s="30" t="s">
        <v>39</v>
      </c>
      <c r="C5" s="37"/>
      <c r="D5" s="36" t="str">
        <f>Cloud!A2</f>
        <v>CLOUD</v>
      </c>
      <c r="E5" s="33"/>
      <c r="F5" s="34">
        <f>Cloud!$H$2</f>
        <v>66</v>
      </c>
      <c r="G5" s="34">
        <f>Cloud!$H$3</f>
        <v>66</v>
      </c>
      <c r="H5" s="34">
        <f>Cloud!$H$4</f>
        <v>0</v>
      </c>
      <c r="I5" s="34">
        <f>Cloud!$H$5</f>
        <v>0</v>
      </c>
      <c r="J5" s="34">
        <f>Cloud!$H$6</f>
        <v>0</v>
      </c>
    </row>
    <row r="6" spans="1:21" x14ac:dyDescent="0.25">
      <c r="A6" s="38" t="s">
        <v>9</v>
      </c>
      <c r="B6" s="39">
        <v>5</v>
      </c>
      <c r="D6" s="36" t="str">
        <f>Premise!A2</f>
        <v>PREMISE</v>
      </c>
      <c r="E6" s="33"/>
      <c r="F6" s="34">
        <f>Premise!$H$2</f>
        <v>20</v>
      </c>
      <c r="G6" s="34">
        <f>Premise!$H$3</f>
        <v>20</v>
      </c>
      <c r="H6" s="34">
        <f>Premise!$H$4</f>
        <v>0</v>
      </c>
      <c r="I6" s="34">
        <f>Premise!$H$5</f>
        <v>0</v>
      </c>
      <c r="J6" s="34">
        <f>Premise!$H$6</f>
        <v>0</v>
      </c>
    </row>
    <row r="7" spans="1:21" x14ac:dyDescent="0.25">
      <c r="A7" s="40" t="s">
        <v>10</v>
      </c>
      <c r="B7" s="41">
        <v>1</v>
      </c>
      <c r="D7" s="36" t="str">
        <f>Software!A2</f>
        <v>SOFTWARE</v>
      </c>
      <c r="E7" s="33"/>
      <c r="F7" s="34">
        <f>Software!$H$2</f>
        <v>20</v>
      </c>
      <c r="G7" s="34">
        <f>Software!$H$3</f>
        <v>20</v>
      </c>
      <c r="H7" s="34">
        <f>Software!$H$4</f>
        <v>0</v>
      </c>
      <c r="I7" s="34">
        <f>Software!$H$5</f>
        <v>0</v>
      </c>
      <c r="J7" s="34">
        <f>Software!$H$6</f>
        <v>0</v>
      </c>
    </row>
    <row r="8" spans="1:21" x14ac:dyDescent="0.25">
      <c r="A8" s="40" t="s">
        <v>11</v>
      </c>
      <c r="B8" s="41">
        <v>0</v>
      </c>
      <c r="D8" s="36" t="str">
        <f>Backup!A2</f>
        <v>BACKUP</v>
      </c>
      <c r="E8" s="33"/>
      <c r="F8" s="34">
        <f>Backup!$H$2</f>
        <v>12</v>
      </c>
      <c r="G8" s="34">
        <f>Backup!$H$3</f>
        <v>12</v>
      </c>
      <c r="H8" s="34">
        <f>Backup!H4</f>
        <v>0</v>
      </c>
      <c r="I8" s="34">
        <f>Backup!H5</f>
        <v>0</v>
      </c>
      <c r="J8" s="34">
        <f>Backup!H6</f>
        <v>0</v>
      </c>
    </row>
    <row r="9" spans="1:21" x14ac:dyDescent="0.25">
      <c r="A9" s="42" t="s">
        <v>18</v>
      </c>
      <c r="B9" s="43">
        <v>0</v>
      </c>
      <c r="D9" s="36" t="str">
        <f>'Client Devices'!A2</f>
        <v>CLIENT DEVICES</v>
      </c>
      <c r="E9" s="33"/>
      <c r="F9" s="34">
        <f>'Client Devices'!$H$2</f>
        <v>25</v>
      </c>
      <c r="G9" s="34">
        <f>'Client Devices'!$H$3</f>
        <v>25</v>
      </c>
      <c r="H9" s="34">
        <f>'Client Devices'!$H$4</f>
        <v>0</v>
      </c>
      <c r="I9" s="34">
        <f>'Client Devices'!$H$5</f>
        <v>0</v>
      </c>
      <c r="J9" s="34">
        <f>'Client Devices'!$H$6</f>
        <v>0</v>
      </c>
    </row>
    <row r="10" spans="1:21" x14ac:dyDescent="0.25">
      <c r="D10" s="36" t="str">
        <f>'Hardware Services'!A2</f>
        <v>HARDWARE SERVICES</v>
      </c>
      <c r="E10" s="34"/>
      <c r="F10" s="34">
        <f>'Hardware Services'!$H$2</f>
        <v>21</v>
      </c>
      <c r="G10" s="34">
        <f>'Hardware Services'!$H$3</f>
        <v>21</v>
      </c>
      <c r="H10" s="34">
        <f>'Hardware Services'!$H$4</f>
        <v>0</v>
      </c>
      <c r="I10" s="34">
        <f>'Hardware Services'!$H$5</f>
        <v>0</v>
      </c>
      <c r="J10" s="34">
        <f>'Hardware Services'!$H$6</f>
        <v>0</v>
      </c>
    </row>
    <row r="11" spans="1:21" x14ac:dyDescent="0.25">
      <c r="D11" s="36" t="str">
        <f>Security!A2</f>
        <v>SECURITY</v>
      </c>
      <c r="E11" s="33"/>
      <c r="F11" s="34">
        <f>Security!H2</f>
        <v>99</v>
      </c>
      <c r="G11" s="34">
        <f>Security!H3</f>
        <v>99</v>
      </c>
      <c r="H11" s="34">
        <f>Security!H4</f>
        <v>0</v>
      </c>
      <c r="I11" s="34">
        <f>Security!H5</f>
        <v>0</v>
      </c>
      <c r="J11" s="34">
        <f>Security!H6</f>
        <v>0</v>
      </c>
    </row>
    <row r="12" spans="1:21" x14ac:dyDescent="0.25">
      <c r="A12" s="37" t="s">
        <v>40</v>
      </c>
      <c r="B12" s="30" t="s">
        <v>39</v>
      </c>
      <c r="D12" s="36" t="str">
        <f>'Directory Services'!A2</f>
        <v>DIRECTORY SERVICES</v>
      </c>
      <c r="E12" s="33"/>
      <c r="F12" s="34">
        <f>'Directory Services'!H2</f>
        <v>43</v>
      </c>
      <c r="G12" s="34">
        <f>'Directory Services'!H3</f>
        <v>43</v>
      </c>
      <c r="H12" s="34">
        <f>'Directory Services'!H4</f>
        <v>0</v>
      </c>
      <c r="I12" s="34">
        <f>'Directory Services'!H5</f>
        <v>0</v>
      </c>
      <c r="J12" s="34">
        <f>'Directory Services'!H6</f>
        <v>0</v>
      </c>
      <c r="U12">
        <v>6</v>
      </c>
    </row>
    <row r="13" spans="1:21" x14ac:dyDescent="0.25">
      <c r="A13" s="38" t="s">
        <v>8</v>
      </c>
      <c r="B13" s="39">
        <v>0</v>
      </c>
      <c r="D13" s="36" t="str">
        <f>Auditing!A2</f>
        <v>AUDITING</v>
      </c>
      <c r="E13" s="33"/>
      <c r="F13" s="34">
        <f>Auditing!$H$2</f>
        <v>57</v>
      </c>
      <c r="G13" s="34">
        <f>Auditing!$H$3</f>
        <v>57</v>
      </c>
      <c r="H13" s="34">
        <f>Auditing!$H$4</f>
        <v>0</v>
      </c>
      <c r="I13" s="34">
        <f>Auditing!$H$5</f>
        <v>0</v>
      </c>
      <c r="J13" s="34">
        <f>Auditing!$H$6</f>
        <v>0</v>
      </c>
    </row>
    <row r="14" spans="1:21" x14ac:dyDescent="0.25">
      <c r="A14" s="40" t="s">
        <v>15</v>
      </c>
      <c r="B14" s="41">
        <v>1</v>
      </c>
      <c r="D14" s="44"/>
      <c r="F14" s="35"/>
      <c r="G14" s="35"/>
      <c r="H14" s="35"/>
      <c r="I14" s="35"/>
      <c r="J14" s="35"/>
    </row>
    <row r="15" spans="1:21" x14ac:dyDescent="0.25">
      <c r="A15" s="40" t="s">
        <v>16</v>
      </c>
      <c r="B15" s="41">
        <v>0</v>
      </c>
      <c r="D15" s="44"/>
      <c r="F15" s="35"/>
      <c r="G15" s="35"/>
      <c r="H15" s="35"/>
      <c r="I15" s="35"/>
      <c r="J15" s="35"/>
    </row>
    <row r="16" spans="1:21" x14ac:dyDescent="0.25">
      <c r="A16" s="42" t="s">
        <v>17</v>
      </c>
      <c r="B16" s="43">
        <v>0</v>
      </c>
      <c r="D16" s="44"/>
      <c r="F16" s="35"/>
      <c r="G16" s="35"/>
      <c r="H16" s="35"/>
      <c r="I16" s="35"/>
      <c r="J16" s="35"/>
    </row>
    <row r="17" spans="1:10" x14ac:dyDescent="0.25">
      <c r="D17" s="44"/>
      <c r="F17" s="35"/>
      <c r="G17" s="35"/>
      <c r="H17" s="35"/>
      <c r="I17" s="35"/>
      <c r="J17" s="35"/>
    </row>
    <row r="18" spans="1:10" x14ac:dyDescent="0.25">
      <c r="A18" t="s">
        <v>41</v>
      </c>
      <c r="D18" s="44"/>
      <c r="F18" s="35"/>
      <c r="G18" s="35"/>
      <c r="H18" s="35"/>
      <c r="I18" s="35"/>
      <c r="J18" s="35"/>
    </row>
    <row r="19" spans="1:10" x14ac:dyDescent="0.25">
      <c r="A19" t="s">
        <v>42</v>
      </c>
      <c r="D19" s="44"/>
      <c r="F19" s="35"/>
      <c r="G19" s="35"/>
      <c r="H19" s="35"/>
      <c r="I19" s="35"/>
      <c r="J19" s="35"/>
    </row>
    <row r="20" spans="1:10" x14ac:dyDescent="0.25">
      <c r="A20" t="s">
        <v>43</v>
      </c>
      <c r="D20" s="44"/>
      <c r="F20" s="35"/>
      <c r="G20" s="35"/>
      <c r="H20" s="35"/>
      <c r="I20" s="35"/>
      <c r="J20" s="35"/>
    </row>
    <row r="21" spans="1:10" x14ac:dyDescent="0.25">
      <c r="A21" t="s">
        <v>44</v>
      </c>
      <c r="D21" s="44"/>
      <c r="F21" s="35"/>
      <c r="G21" s="35"/>
      <c r="H21" s="35"/>
      <c r="I21" s="35"/>
      <c r="J21" s="35"/>
    </row>
    <row r="22" spans="1:10" x14ac:dyDescent="0.25">
      <c r="A22" t="s">
        <v>40</v>
      </c>
      <c r="D22" s="44"/>
      <c r="F22" s="35"/>
      <c r="G22" s="35"/>
      <c r="H22" s="35"/>
      <c r="I22" s="35"/>
      <c r="J22" s="35"/>
    </row>
    <row r="23" spans="1:10" x14ac:dyDescent="0.25">
      <c r="A23" t="s">
        <v>45</v>
      </c>
      <c r="D23" s="44"/>
      <c r="F23" s="35"/>
      <c r="G23" s="35"/>
      <c r="H23" s="35"/>
      <c r="I23" s="35"/>
      <c r="J23" s="35"/>
    </row>
    <row r="24" spans="1:10" x14ac:dyDescent="0.25">
      <c r="A24" t="s">
        <v>46</v>
      </c>
      <c r="D24" s="44"/>
      <c r="F24" s="35"/>
      <c r="G24" s="35"/>
      <c r="H24" s="35"/>
      <c r="I24" s="35"/>
      <c r="J24" s="35"/>
    </row>
    <row r="25" spans="1:10" x14ac:dyDescent="0.25">
      <c r="A25" t="s">
        <v>47</v>
      </c>
      <c r="D25" s="44"/>
      <c r="F25" s="35"/>
      <c r="G25" s="35"/>
      <c r="H25" s="35"/>
      <c r="I25" s="35"/>
      <c r="J25" s="35"/>
    </row>
    <row r="26" spans="1:10" x14ac:dyDescent="0.25">
      <c r="A26" t="s">
        <v>14</v>
      </c>
      <c r="D26" s="44"/>
      <c r="F26" s="35"/>
      <c r="G26" s="35"/>
      <c r="H26" s="35"/>
      <c r="I26" s="35"/>
      <c r="J26" s="35"/>
    </row>
    <row r="27" spans="1:10" x14ac:dyDescent="0.25">
      <c r="B27" s="45">
        <v>0.75</v>
      </c>
      <c r="D27" s="44"/>
      <c r="F27" s="35"/>
      <c r="G27" s="35"/>
      <c r="H27" s="35"/>
      <c r="I27" s="35"/>
      <c r="J27" s="35"/>
    </row>
    <row r="28" spans="1:10" x14ac:dyDescent="0.25">
      <c r="A28" t="s">
        <v>48</v>
      </c>
      <c r="B28">
        <v>0</v>
      </c>
      <c r="D28" s="44"/>
      <c r="F28" s="35"/>
      <c r="G28" s="35"/>
      <c r="H28" s="35"/>
      <c r="I28" s="35"/>
      <c r="J28" s="35"/>
    </row>
    <row r="29" spans="1:10" x14ac:dyDescent="0.25">
      <c r="A29" s="45" t="s">
        <v>49</v>
      </c>
      <c r="B29">
        <v>0.75</v>
      </c>
      <c r="D29" s="44"/>
      <c r="F29" s="35"/>
      <c r="G29" s="35"/>
      <c r="H29" s="35"/>
      <c r="I29" s="35"/>
      <c r="J29" s="35"/>
    </row>
    <row r="30" spans="1:10" x14ac:dyDescent="0.25">
      <c r="A30" t="s">
        <v>50</v>
      </c>
      <c r="B30">
        <v>0.5</v>
      </c>
      <c r="D30" s="44"/>
      <c r="F30" s="35"/>
      <c r="G30" s="35"/>
      <c r="H30" s="35"/>
      <c r="I30" s="35"/>
      <c r="J30" s="35"/>
    </row>
    <row r="31" spans="1:10" x14ac:dyDescent="0.25">
      <c r="A31" t="s">
        <v>51</v>
      </c>
      <c r="D31" s="44"/>
      <c r="F31" s="35"/>
      <c r="G31" s="35"/>
      <c r="H31" s="35"/>
      <c r="I31" s="35"/>
      <c r="J31" s="35"/>
    </row>
    <row r="32" spans="1:10" x14ac:dyDescent="0.25">
      <c r="A32" t="s">
        <v>52</v>
      </c>
      <c r="D32" s="44"/>
      <c r="F32" s="35"/>
      <c r="G32" s="35"/>
      <c r="H32" s="35"/>
      <c r="I32" s="35"/>
      <c r="J32" s="35"/>
    </row>
    <row r="33" spans="1:10" x14ac:dyDescent="0.25">
      <c r="A33" t="s">
        <v>53</v>
      </c>
      <c r="D33" s="44"/>
      <c r="F33" s="35"/>
      <c r="G33" s="35"/>
      <c r="H33" s="35"/>
      <c r="I33" s="35"/>
      <c r="J33" s="35"/>
    </row>
    <row r="34" spans="1:10" x14ac:dyDescent="0.25">
      <c r="D34" s="44"/>
      <c r="F34" s="35"/>
      <c r="G34" s="35"/>
      <c r="H34" s="35"/>
      <c r="I34" s="35"/>
      <c r="J34" s="35"/>
    </row>
    <row r="35" spans="1:10" x14ac:dyDescent="0.25">
      <c r="A35" t="s">
        <v>54</v>
      </c>
      <c r="D35" s="44"/>
      <c r="F35" s="35"/>
      <c r="G35" s="35"/>
      <c r="H35" s="35"/>
      <c r="I35" s="35"/>
      <c r="J35" s="35"/>
    </row>
    <row r="36" spans="1:10" x14ac:dyDescent="0.25">
      <c r="A36" t="s">
        <v>55</v>
      </c>
      <c r="D36" s="44"/>
      <c r="F36" s="35"/>
      <c r="G36" s="35"/>
      <c r="H36" s="35"/>
      <c r="I36" s="35"/>
      <c r="J36" s="35"/>
    </row>
    <row r="37" spans="1:10" x14ac:dyDescent="0.25">
      <c r="A37" t="s">
        <v>56</v>
      </c>
      <c r="D37" s="44"/>
      <c r="F37" s="35"/>
      <c r="G37" s="35"/>
      <c r="H37" s="35"/>
      <c r="I37" s="35"/>
      <c r="J37" s="35"/>
    </row>
    <row r="38" spans="1:10" x14ac:dyDescent="0.25">
      <c r="D38" s="44"/>
      <c r="F38" s="35"/>
      <c r="G38" s="35"/>
      <c r="H38" s="35"/>
      <c r="I38" s="35"/>
      <c r="J38" s="35"/>
    </row>
    <row r="39" spans="1:10" x14ac:dyDescent="0.25">
      <c r="A39" t="s">
        <v>57</v>
      </c>
      <c r="D39" s="44"/>
      <c r="F39" s="35"/>
      <c r="G39" s="35"/>
      <c r="H39" s="35"/>
      <c r="I39" s="35"/>
      <c r="J39" s="35"/>
    </row>
    <row r="40" spans="1:10" x14ac:dyDescent="0.25">
      <c r="A40" t="s">
        <v>58</v>
      </c>
      <c r="F40" s="35"/>
    </row>
    <row r="42" spans="1:10" x14ac:dyDescent="0.25">
      <c r="A42" t="s">
        <v>59</v>
      </c>
    </row>
    <row r="44" spans="1:10" x14ac:dyDescent="0.25">
      <c r="A44" t="s">
        <v>60</v>
      </c>
    </row>
    <row r="46" spans="1:10" x14ac:dyDescent="0.25">
      <c r="A46" t="s">
        <v>61</v>
      </c>
    </row>
    <row r="47" spans="1:10" x14ac:dyDescent="0.25">
      <c r="A47" t="s">
        <v>62</v>
      </c>
    </row>
    <row r="48" spans="1:10" x14ac:dyDescent="0.25">
      <c r="A48" t="s">
        <v>63</v>
      </c>
    </row>
    <row r="49" spans="1:2" x14ac:dyDescent="0.25">
      <c r="A49" t="s">
        <v>64</v>
      </c>
    </row>
    <row r="50" spans="1:2" x14ac:dyDescent="0.25">
      <c r="A50" t="s">
        <v>65</v>
      </c>
    </row>
    <row r="51" spans="1:2" x14ac:dyDescent="0.25">
      <c r="A51" t="s">
        <v>66</v>
      </c>
    </row>
    <row r="53" spans="1:2" x14ac:dyDescent="0.25">
      <c r="A53" s="37" t="s">
        <v>40</v>
      </c>
      <c r="B53" s="37" t="s">
        <v>39</v>
      </c>
    </row>
    <row r="54" spans="1:2" x14ac:dyDescent="0.25">
      <c r="A54" t="s">
        <v>15</v>
      </c>
      <c r="B54">
        <v>1</v>
      </c>
    </row>
    <row r="55" spans="1:2" x14ac:dyDescent="0.25">
      <c r="A55" t="s">
        <v>16</v>
      </c>
      <c r="B55">
        <v>0</v>
      </c>
    </row>
    <row r="56" spans="1:2" x14ac:dyDescent="0.25">
      <c r="A56" t="s">
        <v>17</v>
      </c>
      <c r="B56">
        <v>0</v>
      </c>
    </row>
    <row r="57" spans="1:2" x14ac:dyDescent="0.25">
      <c r="A57" t="s">
        <v>67</v>
      </c>
      <c r="B57">
        <v>0</v>
      </c>
    </row>
  </sheetData>
  <pageMargins left="0.25" right="0.25" top="0.75" bottom="0.75" header="0.3" footer="0.3"/>
  <pageSetup scale="51" orientation="landscape" horizontalDpi="300" verticalDpi="300"/>
  <headerFooter>
    <oddHeader>&amp;C&amp;"Arial,Bold"City of Winchester, VA
Infrastructure and Security Functional Requirements&amp;R&amp;"Arial,Bold"&amp;A</oddHeader>
    <oddFooter>&amp;L&amp;"Arial,Bold"&amp;10Federal Engineering, January, 2024 ©&amp;R&amp;"Arial,Bold"&amp;10&amp;P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47"/>
  <sheetViews>
    <sheetView topLeftCell="A30" zoomScaleNormal="100" zoomScalePageLayoutView="90" workbookViewId="0">
      <selection activeCell="A104" sqref="A104"/>
    </sheetView>
  </sheetViews>
  <sheetFormatPr defaultColWidth="9" defaultRowHeight="13.8" x14ac:dyDescent="0.25"/>
  <cols>
    <col min="1" max="1" width="12.59765625" style="35" customWidth="1"/>
    <col min="2" max="2" width="14.59765625" customWidth="1"/>
    <col min="3" max="3" width="65.59765625" style="46" customWidth="1"/>
    <col min="4" max="4" width="65.59765625" style="47" customWidth="1"/>
    <col min="5" max="5" width="10.59765625" style="48" customWidth="1"/>
    <col min="6" max="6" width="6.59765625" style="48" customWidth="1"/>
    <col min="7" max="7" width="30.59765625" style="47" customWidth="1"/>
    <col min="8" max="8" width="8.59765625" style="49" customWidth="1"/>
    <col min="9" max="11" width="8.59765625" style="48" customWidth="1"/>
    <col min="12" max="16384" width="9" style="48"/>
  </cols>
  <sheetData>
    <row r="1" spans="1:11" s="54" customFormat="1" ht="105" customHeight="1" x14ac:dyDescent="0.25">
      <c r="A1" s="50" t="s">
        <v>68</v>
      </c>
      <c r="B1" s="50" t="s">
        <v>69</v>
      </c>
      <c r="C1" s="50" t="str">
        <f>'Support Data'!A18</f>
        <v>Functional Specifications</v>
      </c>
      <c r="D1" s="51" t="str">
        <f>'Support Data'!$A$19</f>
        <v>Contractor Work Area</v>
      </c>
      <c r="E1" s="51" t="str">
        <f>'Support Data'!A20</f>
        <v>Additional Documentation Needed</v>
      </c>
      <c r="F1" s="52" t="s">
        <v>44</v>
      </c>
      <c r="G1" s="51" t="str">
        <f>'Support Data'!A22</f>
        <v>Availability</v>
      </c>
      <c r="H1" s="53" t="str">
        <f>'Support Data'!A23</f>
        <v>Summary</v>
      </c>
      <c r="I1" s="53" t="str">
        <f>'Support Data'!A24</f>
        <v>Spec Weight</v>
      </c>
      <c r="J1" s="53" t="str">
        <f>'Support Data'!A25</f>
        <v>Avail Weight</v>
      </c>
      <c r="K1" s="53" t="str">
        <f>'Support Data'!A26</f>
        <v>Score</v>
      </c>
    </row>
    <row r="2" spans="1:11" ht="62.4" x14ac:dyDescent="0.25">
      <c r="A2" s="55" t="s">
        <v>70</v>
      </c>
      <c r="B2" s="56" t="s">
        <v>18</v>
      </c>
      <c r="C2" s="57" t="s">
        <v>71</v>
      </c>
      <c r="D2" s="58" t="s">
        <v>72</v>
      </c>
      <c r="E2" s="59"/>
      <c r="F2" s="60"/>
      <c r="G2" s="61"/>
      <c r="H2" s="62"/>
      <c r="I2" s="62"/>
      <c r="J2" s="49"/>
      <c r="K2" s="62"/>
    </row>
    <row r="3" spans="1:11" ht="30" customHeight="1" x14ac:dyDescent="0.25">
      <c r="A3" s="63" t="s">
        <v>73</v>
      </c>
      <c r="B3" s="64" t="s">
        <v>18</v>
      </c>
      <c r="C3" s="65" t="s">
        <v>74</v>
      </c>
      <c r="D3" s="58" t="s">
        <v>75</v>
      </c>
      <c r="E3" s="66"/>
      <c r="F3" s="67"/>
      <c r="G3" s="68"/>
      <c r="H3" s="69"/>
      <c r="I3" s="62"/>
      <c r="J3" s="49"/>
      <c r="K3" s="62"/>
    </row>
    <row r="4" spans="1:11" ht="30" customHeight="1" x14ac:dyDescent="0.25">
      <c r="A4" s="63" t="s">
        <v>76</v>
      </c>
      <c r="B4" s="64" t="s">
        <v>18</v>
      </c>
      <c r="C4" s="65" t="s">
        <v>77</v>
      </c>
      <c r="D4" s="58" t="s">
        <v>78</v>
      </c>
      <c r="E4" s="66"/>
      <c r="F4" s="67"/>
      <c r="G4" s="68"/>
      <c r="H4" s="69"/>
      <c r="I4" s="62"/>
      <c r="J4" s="49"/>
      <c r="K4" s="62"/>
    </row>
    <row r="5" spans="1:11" ht="15.6" x14ac:dyDescent="0.25">
      <c r="A5" s="70"/>
      <c r="B5" s="71"/>
      <c r="C5" s="72" t="s">
        <v>79</v>
      </c>
      <c r="D5" s="73"/>
      <c r="E5" s="66"/>
      <c r="F5" s="67"/>
      <c r="G5" s="68"/>
      <c r="H5" s="69"/>
      <c r="I5" s="62"/>
      <c r="J5" s="49"/>
      <c r="K5" s="62"/>
    </row>
    <row r="6" spans="1:11" ht="46.8" x14ac:dyDescent="0.25">
      <c r="A6" s="74" t="s">
        <v>80</v>
      </c>
      <c r="B6" s="56" t="s">
        <v>18</v>
      </c>
      <c r="C6" s="75" t="s">
        <v>81</v>
      </c>
      <c r="D6" s="76"/>
      <c r="E6" s="77"/>
      <c r="F6" s="78"/>
      <c r="G6" s="79"/>
      <c r="H6" s="80"/>
      <c r="I6" s="62"/>
      <c r="J6" s="49"/>
      <c r="K6" s="62"/>
    </row>
    <row r="7" spans="1:11" ht="31.2" x14ac:dyDescent="0.25">
      <c r="A7" s="74" t="s">
        <v>82</v>
      </c>
      <c r="B7" s="56" t="s">
        <v>18</v>
      </c>
      <c r="C7" s="75" t="s">
        <v>83</v>
      </c>
      <c r="D7" s="58" t="s">
        <v>84</v>
      </c>
      <c r="E7" s="81"/>
      <c r="F7" s="82"/>
      <c r="G7" s="83"/>
      <c r="H7" s="80"/>
      <c r="I7" s="62"/>
      <c r="J7" s="49"/>
      <c r="K7" s="62"/>
    </row>
    <row r="8" spans="1:11" ht="30" customHeight="1" x14ac:dyDescent="0.25">
      <c r="A8" s="74" t="s">
        <v>85</v>
      </c>
      <c r="B8" s="56" t="s">
        <v>18</v>
      </c>
      <c r="C8" s="75" t="s">
        <v>86</v>
      </c>
      <c r="D8" s="58" t="s">
        <v>84</v>
      </c>
      <c r="E8" s="81"/>
      <c r="F8" s="84"/>
      <c r="G8" s="61"/>
      <c r="H8" s="80"/>
      <c r="I8" s="62"/>
      <c r="J8" s="49"/>
      <c r="K8" s="62"/>
    </row>
    <row r="9" spans="1:11" ht="31.2" x14ac:dyDescent="0.25">
      <c r="A9" s="74" t="s">
        <v>87</v>
      </c>
      <c r="B9" s="56" t="s">
        <v>18</v>
      </c>
      <c r="C9" s="85" t="s">
        <v>88</v>
      </c>
      <c r="D9" s="73"/>
      <c r="E9" s="81"/>
      <c r="F9" s="60"/>
      <c r="G9" s="61"/>
      <c r="H9" s="86"/>
      <c r="I9" s="62"/>
      <c r="J9" s="49"/>
      <c r="K9" s="62"/>
    </row>
    <row r="10" spans="1:11" ht="30" customHeight="1" x14ac:dyDescent="0.25">
      <c r="A10" s="74" t="s">
        <v>89</v>
      </c>
      <c r="B10" s="56" t="s">
        <v>18</v>
      </c>
      <c r="C10" s="85" t="s">
        <v>90</v>
      </c>
      <c r="D10" s="87"/>
      <c r="E10" s="81"/>
      <c r="F10" s="60"/>
      <c r="G10" s="61"/>
      <c r="H10" s="86"/>
      <c r="I10" s="62"/>
      <c r="J10" s="49"/>
      <c r="K10" s="62"/>
    </row>
    <row r="11" spans="1:11" ht="30" customHeight="1" x14ac:dyDescent="0.25">
      <c r="A11" s="74" t="s">
        <v>91</v>
      </c>
      <c r="B11" s="56" t="s">
        <v>18</v>
      </c>
      <c r="C11" s="85" t="s">
        <v>92</v>
      </c>
      <c r="D11" s="87"/>
      <c r="E11" s="81"/>
      <c r="F11" s="60"/>
      <c r="G11" s="61"/>
      <c r="H11" s="86"/>
      <c r="I11" s="62"/>
      <c r="J11" s="49"/>
      <c r="K11" s="62"/>
    </row>
    <row r="12" spans="1:11" ht="30" customHeight="1" x14ac:dyDescent="0.25">
      <c r="A12" s="74" t="s">
        <v>93</v>
      </c>
      <c r="B12" s="56" t="s">
        <v>18</v>
      </c>
      <c r="C12" s="85" t="s">
        <v>94</v>
      </c>
      <c r="D12" s="87"/>
      <c r="E12" s="81"/>
      <c r="F12" s="60"/>
      <c r="G12" s="61"/>
      <c r="H12" s="86"/>
      <c r="I12" s="62"/>
      <c r="J12" s="49"/>
      <c r="K12" s="62"/>
    </row>
    <row r="13" spans="1:11" ht="30" customHeight="1" x14ac:dyDescent="0.25">
      <c r="A13" s="74" t="s">
        <v>95</v>
      </c>
      <c r="B13" s="56" t="s">
        <v>18</v>
      </c>
      <c r="C13" s="85" t="s">
        <v>96</v>
      </c>
      <c r="D13" s="87"/>
      <c r="E13" s="81"/>
      <c r="F13" s="60"/>
      <c r="G13" s="61"/>
      <c r="H13" s="86"/>
      <c r="I13" s="62"/>
      <c r="J13" s="49"/>
      <c r="K13" s="62"/>
    </row>
    <row r="14" spans="1:11" ht="30" customHeight="1" x14ac:dyDescent="0.25">
      <c r="A14" s="74" t="s">
        <v>97</v>
      </c>
      <c r="B14" s="56" t="s">
        <v>18</v>
      </c>
      <c r="C14" s="85" t="s">
        <v>98</v>
      </c>
      <c r="D14" s="87"/>
      <c r="E14" s="81"/>
      <c r="F14" s="60"/>
      <c r="G14" s="61"/>
      <c r="H14" s="86"/>
      <c r="I14" s="62"/>
      <c r="J14" s="49"/>
      <c r="K14" s="62"/>
    </row>
    <row r="15" spans="1:11" ht="30" customHeight="1" x14ac:dyDescent="0.25">
      <c r="A15" s="74" t="s">
        <v>99</v>
      </c>
      <c r="B15" s="56" t="s">
        <v>18</v>
      </c>
      <c r="C15" s="85" t="s">
        <v>100</v>
      </c>
      <c r="D15" s="87"/>
      <c r="E15" s="81"/>
      <c r="F15" s="60"/>
      <c r="G15" s="61"/>
      <c r="I15" s="62"/>
      <c r="J15" s="49"/>
      <c r="K15" s="62"/>
    </row>
    <row r="16" spans="1:11" ht="30" customHeight="1" x14ac:dyDescent="0.25">
      <c r="A16" s="74" t="s">
        <v>101</v>
      </c>
      <c r="B16" s="56" t="s">
        <v>18</v>
      </c>
      <c r="C16" s="85" t="s">
        <v>102</v>
      </c>
      <c r="D16" s="87"/>
      <c r="E16" s="81"/>
      <c r="F16" s="60"/>
      <c r="G16" s="61"/>
      <c r="I16" s="62"/>
      <c r="J16" s="49"/>
      <c r="K16" s="62"/>
    </row>
    <row r="17" spans="1:11" ht="31.2" x14ac:dyDescent="0.25">
      <c r="A17" s="74" t="s">
        <v>103</v>
      </c>
      <c r="B17" s="56" t="s">
        <v>18</v>
      </c>
      <c r="C17" s="85" t="s">
        <v>104</v>
      </c>
      <c r="D17" s="87"/>
      <c r="E17" s="81"/>
      <c r="F17" s="60"/>
      <c r="G17" s="61"/>
      <c r="I17" s="62"/>
      <c r="J17" s="49"/>
      <c r="K17" s="62"/>
    </row>
    <row r="18" spans="1:11" ht="30" customHeight="1" x14ac:dyDescent="0.25">
      <c r="A18" s="74" t="s">
        <v>105</v>
      </c>
      <c r="B18" s="56" t="s">
        <v>18</v>
      </c>
      <c r="C18" s="85" t="s">
        <v>106</v>
      </c>
      <c r="D18" s="88"/>
      <c r="E18" s="89"/>
      <c r="F18" s="90"/>
      <c r="G18" s="91"/>
      <c r="I18" s="62"/>
      <c r="J18" s="49"/>
      <c r="K18" s="62"/>
    </row>
    <row r="19" spans="1:11" ht="31.2" x14ac:dyDescent="0.25">
      <c r="A19" s="74" t="s">
        <v>107</v>
      </c>
      <c r="B19" s="56" t="s">
        <v>18</v>
      </c>
      <c r="C19" s="85" t="s">
        <v>108</v>
      </c>
      <c r="D19" s="73"/>
      <c r="E19" s="66"/>
      <c r="F19" s="67"/>
      <c r="G19" s="92"/>
      <c r="I19" s="62"/>
      <c r="J19" s="49"/>
      <c r="K19" s="62"/>
    </row>
    <row r="20" spans="1:11" ht="56.25" customHeight="1" x14ac:dyDescent="0.25">
      <c r="A20" s="74" t="s">
        <v>109</v>
      </c>
      <c r="B20" s="56" t="s">
        <v>18</v>
      </c>
      <c r="C20" s="85" t="s">
        <v>110</v>
      </c>
      <c r="D20" s="73"/>
      <c r="E20" s="66"/>
      <c r="F20" s="67"/>
      <c r="G20" s="92"/>
      <c r="I20" s="62"/>
      <c r="J20" s="49"/>
      <c r="K20" s="62"/>
    </row>
    <row r="21" spans="1:11" ht="62.4" x14ac:dyDescent="0.25">
      <c r="A21" s="74" t="s">
        <v>111</v>
      </c>
      <c r="B21" s="56" t="s">
        <v>18</v>
      </c>
      <c r="C21" s="85" t="s">
        <v>112</v>
      </c>
      <c r="D21" s="73"/>
      <c r="E21" s="66"/>
      <c r="F21" s="67"/>
      <c r="G21" s="92"/>
      <c r="I21" s="62"/>
      <c r="J21" s="49"/>
      <c r="K21" s="62"/>
    </row>
    <row r="22" spans="1:11" ht="31.2" x14ac:dyDescent="0.25">
      <c r="A22" s="74" t="s">
        <v>113</v>
      </c>
      <c r="B22" s="56" t="s">
        <v>18</v>
      </c>
      <c r="C22" s="85" t="s">
        <v>114</v>
      </c>
      <c r="D22" s="87"/>
      <c r="E22" s="81"/>
      <c r="F22" s="93"/>
      <c r="G22" s="92"/>
      <c r="I22" s="62"/>
      <c r="J22" s="49"/>
      <c r="K22" s="62"/>
    </row>
    <row r="23" spans="1:11" ht="15.6" x14ac:dyDescent="0.25">
      <c r="A23" s="94"/>
      <c r="B23" s="71"/>
      <c r="C23" s="72" t="s">
        <v>115</v>
      </c>
      <c r="D23" s="87"/>
      <c r="E23" s="81"/>
      <c r="F23" s="90"/>
      <c r="G23" s="91"/>
      <c r="I23" s="62"/>
      <c r="J23" s="49"/>
      <c r="K23" s="62"/>
    </row>
    <row r="24" spans="1:11" ht="30" customHeight="1" x14ac:dyDescent="0.25">
      <c r="A24" s="74" t="s">
        <v>116</v>
      </c>
      <c r="B24" s="56" t="s">
        <v>18</v>
      </c>
      <c r="C24" s="75" t="s">
        <v>117</v>
      </c>
      <c r="D24" s="87"/>
      <c r="E24" s="81"/>
      <c r="F24" s="90"/>
      <c r="G24" s="91"/>
      <c r="I24" s="62"/>
      <c r="J24" s="49"/>
      <c r="K24" s="62"/>
    </row>
    <row r="25" spans="1:11" ht="30" customHeight="1" x14ac:dyDescent="0.25">
      <c r="A25" s="74" t="s">
        <v>118</v>
      </c>
      <c r="B25" s="56" t="s">
        <v>18</v>
      </c>
      <c r="C25" s="75" t="s">
        <v>119</v>
      </c>
      <c r="D25" s="87"/>
      <c r="E25" s="81"/>
      <c r="F25" s="60"/>
      <c r="G25" s="61"/>
      <c r="I25" s="62"/>
      <c r="J25" s="49"/>
      <c r="K25" s="62"/>
    </row>
    <row r="26" spans="1:11" ht="30" customHeight="1" x14ac:dyDescent="0.25">
      <c r="A26" s="74" t="s">
        <v>120</v>
      </c>
      <c r="B26" s="56" t="s">
        <v>18</v>
      </c>
      <c r="C26" s="75" t="s">
        <v>121</v>
      </c>
      <c r="D26" s="87"/>
      <c r="E26" s="81"/>
      <c r="F26" s="60"/>
      <c r="G26" s="61"/>
      <c r="I26" s="62"/>
      <c r="J26" s="49"/>
      <c r="K26" s="62"/>
    </row>
    <row r="27" spans="1:11" ht="30" customHeight="1" x14ac:dyDescent="0.25">
      <c r="A27" s="94"/>
      <c r="B27" s="71"/>
      <c r="C27" s="72" t="s">
        <v>122</v>
      </c>
      <c r="D27" s="87"/>
      <c r="E27" s="81"/>
      <c r="F27" s="60"/>
      <c r="G27" s="61"/>
      <c r="I27" s="62"/>
      <c r="J27" s="49"/>
      <c r="K27" s="62"/>
    </row>
    <row r="28" spans="1:11" ht="30" customHeight="1" x14ac:dyDescent="0.25">
      <c r="A28" s="74" t="s">
        <v>123</v>
      </c>
      <c r="B28" s="56" t="s">
        <v>18</v>
      </c>
      <c r="C28" s="95" t="s">
        <v>124</v>
      </c>
      <c r="D28" s="87"/>
      <c r="E28" s="81"/>
      <c r="F28" s="60"/>
      <c r="G28" s="61"/>
      <c r="I28" s="62"/>
      <c r="J28" s="49"/>
      <c r="K28" s="62"/>
    </row>
    <row r="29" spans="1:11" ht="30" customHeight="1" x14ac:dyDescent="0.25">
      <c r="A29" s="74" t="s">
        <v>125</v>
      </c>
      <c r="B29" s="56" t="s">
        <v>18</v>
      </c>
      <c r="C29" s="75" t="s">
        <v>126</v>
      </c>
      <c r="D29" s="87"/>
      <c r="E29" s="81"/>
      <c r="F29" s="60"/>
      <c r="G29" s="61"/>
      <c r="I29" s="62"/>
      <c r="J29" s="49"/>
      <c r="K29" s="62"/>
    </row>
    <row r="30" spans="1:11" ht="30" customHeight="1" x14ac:dyDescent="0.25">
      <c r="A30" s="74" t="s">
        <v>127</v>
      </c>
      <c r="B30" s="56" t="s">
        <v>18</v>
      </c>
      <c r="C30" s="75" t="s">
        <v>128</v>
      </c>
      <c r="D30" s="87"/>
      <c r="E30" s="81"/>
      <c r="F30" s="60"/>
      <c r="G30" s="61"/>
      <c r="I30" s="62"/>
      <c r="J30" s="49"/>
      <c r="K30" s="62"/>
    </row>
    <row r="31" spans="1:11" ht="31.2" x14ac:dyDescent="0.25">
      <c r="A31" s="74" t="s">
        <v>129</v>
      </c>
      <c r="B31" s="56" t="s">
        <v>18</v>
      </c>
      <c r="C31" s="85" t="s">
        <v>130</v>
      </c>
      <c r="D31" s="87"/>
      <c r="E31" s="81"/>
      <c r="F31" s="60"/>
      <c r="G31" s="61"/>
      <c r="I31" s="62"/>
      <c r="J31" s="49"/>
      <c r="K31" s="62"/>
    </row>
    <row r="32" spans="1:11" ht="15.6" x14ac:dyDescent="0.25">
      <c r="A32" s="74" t="s">
        <v>131</v>
      </c>
      <c r="B32" s="56" t="s">
        <v>18</v>
      </c>
      <c r="C32" s="85" t="s">
        <v>132</v>
      </c>
      <c r="D32" s="88"/>
      <c r="E32" s="89"/>
      <c r="F32" s="90"/>
      <c r="G32" s="91"/>
      <c r="I32" s="62"/>
      <c r="J32" s="49"/>
      <c r="K32" s="62"/>
    </row>
    <row r="33" spans="1:11" ht="47.25" customHeight="1" x14ac:dyDescent="0.25">
      <c r="A33" s="74" t="s">
        <v>133</v>
      </c>
      <c r="B33" s="56" t="s">
        <v>18</v>
      </c>
      <c r="C33" s="85" t="s">
        <v>134</v>
      </c>
      <c r="D33" s="87"/>
      <c r="E33" s="81"/>
      <c r="F33" s="84"/>
      <c r="G33" s="96"/>
      <c r="I33" s="62"/>
      <c r="J33" s="49"/>
      <c r="K33" s="62"/>
    </row>
    <row r="34" spans="1:11" ht="15.6" x14ac:dyDescent="0.25">
      <c r="A34" s="74" t="s">
        <v>135</v>
      </c>
      <c r="B34" s="56" t="s">
        <v>18</v>
      </c>
      <c r="C34" s="85" t="s">
        <v>136</v>
      </c>
      <c r="D34" s="87"/>
      <c r="E34" s="81"/>
      <c r="F34" s="60"/>
      <c r="G34" s="61"/>
      <c r="I34" s="62"/>
      <c r="J34" s="49"/>
      <c r="K34" s="62"/>
    </row>
    <row r="35" spans="1:11" ht="30" customHeight="1" x14ac:dyDescent="0.25">
      <c r="A35" s="74" t="s">
        <v>137</v>
      </c>
      <c r="B35" s="56" t="s">
        <v>18</v>
      </c>
      <c r="C35" s="97" t="s">
        <v>138</v>
      </c>
      <c r="D35" s="73"/>
      <c r="E35" s="66"/>
      <c r="F35" s="67"/>
      <c r="G35" s="91"/>
      <c r="I35" s="62"/>
      <c r="J35" s="49"/>
      <c r="K35" s="62"/>
    </row>
    <row r="36" spans="1:11" ht="15.6" x14ac:dyDescent="0.25">
      <c r="A36" s="94"/>
      <c r="B36" s="71"/>
      <c r="C36" s="72" t="s">
        <v>139</v>
      </c>
      <c r="D36" s="73"/>
      <c r="E36" s="66"/>
      <c r="F36" s="67"/>
      <c r="G36" s="96"/>
      <c r="I36" s="62"/>
      <c r="J36" s="49"/>
      <c r="K36" s="62"/>
    </row>
    <row r="37" spans="1:11" ht="31.2" x14ac:dyDescent="0.25">
      <c r="A37" s="74" t="s">
        <v>140</v>
      </c>
      <c r="B37" s="56" t="s">
        <v>18</v>
      </c>
      <c r="C37" s="98" t="s">
        <v>141</v>
      </c>
      <c r="D37" s="87"/>
      <c r="E37" s="81"/>
      <c r="F37" s="60"/>
      <c r="G37" s="61"/>
      <c r="I37" s="62"/>
      <c r="J37" s="49"/>
      <c r="K37" s="62"/>
    </row>
    <row r="38" spans="1:11" ht="30" customHeight="1" x14ac:dyDescent="0.25">
      <c r="A38" s="74" t="s">
        <v>142</v>
      </c>
      <c r="B38" s="56" t="s">
        <v>18</v>
      </c>
      <c r="C38" s="85" t="s">
        <v>143</v>
      </c>
      <c r="D38" s="87"/>
      <c r="E38" s="81"/>
      <c r="F38" s="60"/>
      <c r="G38" s="61"/>
      <c r="I38" s="62"/>
      <c r="J38" s="49"/>
      <c r="K38" s="62"/>
    </row>
    <row r="39" spans="1:11" ht="45" customHeight="1" x14ac:dyDescent="0.25">
      <c r="A39" s="99" t="s">
        <v>144</v>
      </c>
      <c r="B39" s="56" t="s">
        <v>18</v>
      </c>
      <c r="C39" s="100" t="s">
        <v>145</v>
      </c>
      <c r="D39" s="101" t="s">
        <v>146</v>
      </c>
      <c r="E39" s="81"/>
      <c r="F39" s="60"/>
      <c r="G39" s="61"/>
      <c r="I39" s="62"/>
      <c r="J39" s="49"/>
      <c r="K39" s="62"/>
    </row>
    <row r="40" spans="1:11" ht="31.2" x14ac:dyDescent="0.25">
      <c r="A40" s="102" t="s">
        <v>147</v>
      </c>
      <c r="B40" s="103" t="s">
        <v>18</v>
      </c>
      <c r="C40" s="104" t="s">
        <v>148</v>
      </c>
      <c r="D40" s="88"/>
      <c r="E40" s="89"/>
      <c r="F40" s="90"/>
      <c r="G40" s="91"/>
      <c r="I40" s="62"/>
      <c r="J40" s="49"/>
      <c r="K40" s="62"/>
    </row>
    <row r="41" spans="1:11" ht="30" customHeight="1" x14ac:dyDescent="0.25">
      <c r="A41" s="94"/>
      <c r="B41" s="71"/>
      <c r="C41" s="72" t="s">
        <v>149</v>
      </c>
      <c r="D41" s="87"/>
      <c r="E41" s="81"/>
      <c r="F41" s="84"/>
      <c r="G41" s="96"/>
      <c r="I41" s="62"/>
      <c r="J41" s="49"/>
      <c r="K41" s="62"/>
    </row>
    <row r="42" spans="1:11" ht="30" customHeight="1" x14ac:dyDescent="0.25">
      <c r="A42" s="99" t="s">
        <v>150</v>
      </c>
      <c r="B42" s="103" t="s">
        <v>18</v>
      </c>
      <c r="C42" s="105" t="s">
        <v>151</v>
      </c>
      <c r="D42" s="87"/>
      <c r="E42" s="81"/>
      <c r="F42" s="60"/>
      <c r="G42" s="61"/>
      <c r="I42" s="62"/>
      <c r="J42" s="49"/>
      <c r="K42" s="62"/>
    </row>
    <row r="43" spans="1:11" ht="30" customHeight="1" x14ac:dyDescent="0.25">
      <c r="A43" s="99" t="s">
        <v>152</v>
      </c>
      <c r="B43" s="103" t="s">
        <v>18</v>
      </c>
      <c r="C43" s="75" t="s">
        <v>153</v>
      </c>
      <c r="D43" s="87"/>
      <c r="E43" s="81"/>
      <c r="F43" s="60"/>
      <c r="G43" s="61"/>
      <c r="I43" s="62"/>
      <c r="J43" s="49"/>
      <c r="K43" s="62"/>
    </row>
    <row r="44" spans="1:11" ht="30" customHeight="1" x14ac:dyDescent="0.25">
      <c r="A44" s="99" t="s">
        <v>154</v>
      </c>
      <c r="B44" s="56" t="s">
        <v>18</v>
      </c>
      <c r="C44" s="75" t="s">
        <v>155</v>
      </c>
      <c r="D44" s="87"/>
      <c r="E44" s="81"/>
      <c r="F44" s="60"/>
      <c r="G44" s="61"/>
      <c r="I44" s="62"/>
      <c r="J44" s="49"/>
      <c r="K44" s="62"/>
    </row>
    <row r="45" spans="1:11" ht="30" customHeight="1" x14ac:dyDescent="0.25">
      <c r="A45" s="99" t="s">
        <v>156</v>
      </c>
      <c r="B45" s="56" t="s">
        <v>18</v>
      </c>
      <c r="C45" s="75" t="s">
        <v>157</v>
      </c>
      <c r="D45" s="87"/>
      <c r="E45" s="81"/>
      <c r="F45" s="60"/>
      <c r="G45" s="61"/>
      <c r="I45" s="62"/>
      <c r="J45" s="49"/>
      <c r="K45" s="62"/>
    </row>
    <row r="46" spans="1:11" ht="31.2" x14ac:dyDescent="0.25">
      <c r="A46" s="99" t="s">
        <v>158</v>
      </c>
      <c r="B46" s="103" t="s">
        <v>18</v>
      </c>
      <c r="C46" s="106" t="s">
        <v>159</v>
      </c>
      <c r="D46" s="76"/>
      <c r="E46" s="77"/>
      <c r="F46" s="78"/>
      <c r="G46" s="107"/>
      <c r="I46" s="62"/>
      <c r="J46" s="49"/>
      <c r="K46" s="62"/>
    </row>
    <row r="47" spans="1:11" ht="31.2" x14ac:dyDescent="0.3">
      <c r="A47" s="99" t="s">
        <v>160</v>
      </c>
      <c r="B47" s="108" t="s">
        <v>18</v>
      </c>
      <c r="C47" s="75" t="s">
        <v>161</v>
      </c>
      <c r="D47" s="109" t="s">
        <v>162</v>
      </c>
      <c r="E47" s="110"/>
      <c r="F47" s="110"/>
      <c r="G47" s="111"/>
    </row>
  </sheetData>
  <conditionalFormatting sqref="B1">
    <cfRule type="cellIs" dxfId="75" priority="15" operator="equal">
      <formula>"Mandatory"</formula>
    </cfRule>
  </conditionalFormatting>
  <conditionalFormatting sqref="B1:B6">
    <cfRule type="cellIs" dxfId="74" priority="10" operator="equal">
      <formula>"Highly Advantageous"</formula>
    </cfRule>
  </conditionalFormatting>
  <conditionalFormatting sqref="B1:B1048576">
    <cfRule type="cellIs" dxfId="73" priority="2" operator="equal">
      <formula>"Not Needed"</formula>
    </cfRule>
    <cfRule type="cellIs" dxfId="72" priority="4" operator="equal">
      <formula>"Extremely Advantageous"</formula>
    </cfRule>
  </conditionalFormatting>
  <conditionalFormatting sqref="B7:B47">
    <cfRule type="cellIs" dxfId="71" priority="3" operator="equal">
      <formula>"Critical"</formula>
    </cfRule>
  </conditionalFormatting>
  <conditionalFormatting sqref="B39">
    <cfRule type="cellIs" dxfId="70" priority="6" operator="equal">
      <formula>"Highly Advantageous"</formula>
    </cfRule>
  </conditionalFormatting>
  <conditionalFormatting sqref="B48:B1048576">
    <cfRule type="cellIs" dxfId="69" priority="13" operator="equal">
      <formula>"Highly Advantageous"</formula>
    </cfRule>
  </conditionalFormatting>
  <conditionalFormatting sqref="G2:G46">
    <cfRule type="cellIs" dxfId="68" priority="12" operator="equal">
      <formula>"Select from Drop Down List"</formula>
    </cfRule>
  </conditionalFormatting>
  <dataValidations count="2">
    <dataValidation type="list" allowBlank="1" showInputMessage="1" showErrorMessage="1" sqref="G2:G46" xr:uid="{00000000-0002-0000-0200-000000000000}">
      <formula1>Availability</formula1>
      <formula2>0</formula2>
    </dataValidation>
    <dataValidation type="list" allowBlank="1" showInputMessage="1" showErrorMessage="1" errorTitle="Invalid specification type" error="Please enter a Specification type from the drop-down list." sqref="B2:B47" xr:uid="{00000000-0002-0000-0200-000001000000}">
      <formula1>SpecType</formula1>
      <formula2>0</formula2>
    </dataValidation>
  </dataValidations>
  <pageMargins left="0.25" right="0.25" top="0.75" bottom="0.75" header="0.3" footer="0.3"/>
  <pageSetup fitToHeight="0" orientation="landscape" horizontalDpi="300" verticalDpi="300"/>
  <headerFooter>
    <oddHeader>&amp;C&amp;"Arial,Bold"City of Naperville, IL
Infrastructure and Security Functional Requirements&amp;R&amp;"Arial,Bold"&amp;A</oddHeader>
    <oddFooter>&amp;L&amp;"Arial,Bold"&amp;10Federal Engineering, December, 2022 ©&amp;R&amp;"Arial,Bold"&amp;10&amp;P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
  <sheetViews>
    <sheetView zoomScaleNormal="100" workbookViewId="0">
      <selection sqref="A1:H1"/>
    </sheetView>
  </sheetViews>
  <sheetFormatPr defaultColWidth="8.19921875" defaultRowHeight="13.8" x14ac:dyDescent="0.25"/>
  <sheetData/>
  <sheetProtection algorithmName="SHA-512" hashValue="dbycYLNjPN/Y6WI6UhhpQhdY2d228oZX4QCmHBHfW76yPaA0PzxLywvA8b+ZS7O1F5XpBuvRjX5DmLRKJs2A8A==" saltValue="N9xpvHYBtwspqoBWbLWyOA==" spinCount="100000" sheet="1" objects="1" scenarios="1"/>
  <pageMargins left="0.25" right="0.25" top="0.75" bottom="0.75" header="0.3" footer="0.3"/>
  <pageSetup orientation="landscape" horizontalDpi="300" verticalDpi="300"/>
  <headerFooter>
    <oddHeader>&amp;CStaunton, VA
Infrastructure Functional Requirements&amp;R&amp;"Arial,Bold"&amp;A</oddHeader>
    <oddFooter>&amp;L&amp;"Arial,Bold"&amp;10Federal Engineering, June 2024 ©&amp;R&amp;"Arial,Bold"&amp;10&amp;P of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Q120"/>
  <sheetViews>
    <sheetView tabSelected="1" zoomScale="90" zoomScaleNormal="90" workbookViewId="0">
      <selection activeCell="D4" sqref="D4"/>
    </sheetView>
  </sheetViews>
  <sheetFormatPr defaultColWidth="28.3984375" defaultRowHeight="15.6" x14ac:dyDescent="0.3"/>
  <cols>
    <col min="1" max="1" width="10.59765625" style="112" customWidth="1"/>
    <col min="2" max="2" width="14.59765625" style="112" customWidth="1"/>
    <col min="3" max="3" width="65.59765625" style="112" customWidth="1"/>
    <col min="4" max="4" width="65.59765625" style="113" customWidth="1"/>
    <col min="5" max="5" width="10.59765625" style="114" hidden="1" customWidth="1"/>
    <col min="6" max="6" width="6.59765625" style="113" hidden="1" customWidth="1"/>
    <col min="7" max="7" width="30.59765625" style="113" customWidth="1"/>
    <col min="8" max="8" width="8.59765625" style="115" hidden="1" customWidth="1"/>
    <col min="9" max="11" width="8.59765625" style="116" hidden="1" customWidth="1"/>
    <col min="12" max="12" width="10.59765625" style="117" hidden="1" customWidth="1"/>
    <col min="13" max="14" width="9.3984375" style="117" customWidth="1"/>
    <col min="15" max="16384" width="28.3984375" style="117"/>
  </cols>
  <sheetData>
    <row r="1" spans="1:17" s="114" customFormat="1" ht="105" customHeight="1" thickBot="1" x14ac:dyDescent="0.3">
      <c r="A1" s="118" t="s">
        <v>68</v>
      </c>
      <c r="B1" s="118" t="s">
        <v>69</v>
      </c>
      <c r="C1" s="118" t="str">
        <f>'Support Data'!A18</f>
        <v>Functional Specifications</v>
      </c>
      <c r="D1" s="119" t="str">
        <f>'Support Data'!$A$19</f>
        <v>Contractor Work Area</v>
      </c>
      <c r="E1" s="120" t="str">
        <f>'Support Data'!A20</f>
        <v>Additional Documentation Needed</v>
      </c>
      <c r="F1" s="121" t="s">
        <v>44</v>
      </c>
      <c r="G1" s="119" t="str">
        <f>'Support Data'!A22</f>
        <v>Availability</v>
      </c>
      <c r="H1" s="120" t="str">
        <f>'Support Data'!A23</f>
        <v>Summary</v>
      </c>
      <c r="I1" s="120" t="str">
        <f>'Support Data'!A24</f>
        <v>Spec Weight</v>
      </c>
      <c r="J1" s="120" t="str">
        <f>'Support Data'!A25</f>
        <v>Avail Weight</v>
      </c>
      <c r="K1" s="120" t="str">
        <f>'Support Data'!A26</f>
        <v>Score</v>
      </c>
      <c r="L1" s="122" t="s">
        <v>163</v>
      </c>
    </row>
    <row r="2" spans="1:17" s="113" customFormat="1" ht="16.2" thickBot="1" x14ac:dyDescent="0.35">
      <c r="A2" s="123" t="s">
        <v>164</v>
      </c>
      <c r="B2" s="124"/>
      <c r="C2" s="125"/>
      <c r="D2" s="126"/>
      <c r="E2" s="127"/>
      <c r="F2" s="128"/>
      <c r="G2" s="444"/>
      <c r="H2" s="129">
        <f>COUNTA(B4:B91)</f>
        <v>77</v>
      </c>
      <c r="I2" s="130"/>
      <c r="J2" s="130"/>
      <c r="K2" s="131">
        <f>SUM(K4:K91)</f>
        <v>0</v>
      </c>
    </row>
    <row r="3" spans="1:17" s="113" customFormat="1" ht="51.75" customHeight="1" thickBot="1" x14ac:dyDescent="0.35">
      <c r="A3" s="132"/>
      <c r="B3" s="133"/>
      <c r="C3" s="446" t="s">
        <v>165</v>
      </c>
      <c r="D3" s="447"/>
      <c r="E3" s="134"/>
      <c r="F3" s="134"/>
      <c r="G3" s="445"/>
      <c r="H3" s="131">
        <f>COUNTIF(G:G,"=Select from Drop Down List")</f>
        <v>77</v>
      </c>
      <c r="I3" s="130"/>
      <c r="J3" s="130"/>
      <c r="K3" s="130"/>
    </row>
    <row r="4" spans="1:17" s="113" customFormat="1" ht="29.4" customHeight="1" x14ac:dyDescent="0.3">
      <c r="A4" s="74" t="str">
        <f>IF(L4=1,"T-Gen-"&amp;TEXT(COUNTIF($L$4:L4, "1"), "0"), "")</f>
        <v>T-Gen-1</v>
      </c>
      <c r="B4" s="56" t="s">
        <v>9</v>
      </c>
      <c r="C4" s="95" t="s">
        <v>166</v>
      </c>
      <c r="D4" s="135"/>
      <c r="E4" s="136"/>
      <c r="F4" s="137"/>
      <c r="G4" s="153" t="s">
        <v>67</v>
      </c>
      <c r="H4" s="131">
        <f>COUNTIF(G:G,"=Function Available")</f>
        <v>0</v>
      </c>
      <c r="I4" s="131">
        <f>IF(NOT(ISBLANK($B4)),VLOOKUP($B4,specdata,2,FALSE()),"")</f>
        <v>5</v>
      </c>
      <c r="J4" s="131">
        <f>VLOOKUP(G4,AvailabilityData,2,FALSE())</f>
        <v>0</v>
      </c>
      <c r="K4" s="131">
        <f>I4*J4</f>
        <v>0</v>
      </c>
      <c r="L4" s="113">
        <v>1</v>
      </c>
      <c r="O4" s="477"/>
      <c r="P4" s="477"/>
      <c r="Q4" s="477"/>
    </row>
    <row r="5" spans="1:17" s="113" customFormat="1" ht="31.2" x14ac:dyDescent="0.3">
      <c r="A5" s="74" t="str">
        <f>IF(L5=1,"T-Gen-"&amp;TEXT(COUNTIF($L$4:L5, "1"), "0"), "")</f>
        <v>T-Gen-2</v>
      </c>
      <c r="B5" s="56" t="s">
        <v>9</v>
      </c>
      <c r="C5" s="138" t="s">
        <v>168</v>
      </c>
      <c r="D5" s="139"/>
      <c r="E5" s="140"/>
      <c r="F5" s="141"/>
      <c r="G5" s="155" t="s">
        <v>67</v>
      </c>
      <c r="H5" s="131">
        <f>COUNTIF(F:G,"=Function Not Available")</f>
        <v>0</v>
      </c>
      <c r="I5" s="131">
        <f>IF(NOT(ISBLANK($B5)),VLOOKUP($B5,specdata,2,FALSE()),"")</f>
        <v>5</v>
      </c>
      <c r="J5" s="131">
        <f>VLOOKUP(G5,AvailabilityData,2,FALSE())</f>
        <v>0</v>
      </c>
      <c r="K5" s="131">
        <f>I5*J5</f>
        <v>0</v>
      </c>
      <c r="L5" s="113">
        <v>1</v>
      </c>
      <c r="O5" s="477"/>
      <c r="P5" s="477"/>
      <c r="Q5" s="477"/>
    </row>
    <row r="6" spans="1:17" ht="31.2" x14ac:dyDescent="0.3">
      <c r="A6" s="74" t="str">
        <f>IF(L6=1,"T-Gen-"&amp;TEXT(COUNTIF($L$4:L6, "1"), "0"), "")</f>
        <v>T-Gen-3</v>
      </c>
      <c r="B6" s="56" t="s">
        <v>10</v>
      </c>
      <c r="C6" s="85" t="s">
        <v>169</v>
      </c>
      <c r="D6" s="142"/>
      <c r="E6" s="143"/>
      <c r="F6" s="141"/>
      <c r="G6" s="155" t="s">
        <v>67</v>
      </c>
      <c r="H6" s="131">
        <f>COUNTIF(G:G,"=Exception")</f>
        <v>0</v>
      </c>
      <c r="I6" s="131">
        <f>IF(NOT(ISBLANK($B6)),VLOOKUP($B6,specdata,2,FALSE()),"")</f>
        <v>1</v>
      </c>
      <c r="J6" s="131">
        <f>VLOOKUP(G6,AvailabilityData,2,FALSE())</f>
        <v>0</v>
      </c>
      <c r="K6" s="131">
        <f>I6*J6</f>
        <v>0</v>
      </c>
      <c r="L6" s="117">
        <v>1</v>
      </c>
      <c r="O6" s="477"/>
      <c r="P6" s="477"/>
      <c r="Q6" s="477"/>
    </row>
    <row r="7" spans="1:17" ht="46.8" x14ac:dyDescent="0.3">
      <c r="A7" s="74" t="str">
        <f>IF(L7=1,"T-Gen-"&amp;TEXT(COUNTIF($L$4:L7, "1"), "0"), "")</f>
        <v>T-Gen-4</v>
      </c>
      <c r="B7" s="56" t="s">
        <v>9</v>
      </c>
      <c r="C7" s="144" t="s">
        <v>170</v>
      </c>
      <c r="D7" s="142"/>
      <c r="E7" s="145"/>
      <c r="F7" s="146"/>
      <c r="G7" s="155" t="s">
        <v>67</v>
      </c>
      <c r="H7" s="152">
        <f>COUNTIFS(B:B,"=Critical",G:G,"=Select from Drop Down List")</f>
        <v>17</v>
      </c>
      <c r="I7" s="131">
        <f>IF(NOT(ISBLANK($B7)),VLOOKUP($B7,specdata,2,FALSE()),"")</f>
        <v>5</v>
      </c>
      <c r="J7" s="131">
        <f>VLOOKUP(G7,AvailabilityData,2,FALSE())</f>
        <v>0</v>
      </c>
      <c r="K7" s="131">
        <f>I7*J7</f>
        <v>0</v>
      </c>
      <c r="L7" s="117">
        <v>1</v>
      </c>
      <c r="O7" s="477"/>
      <c r="P7" s="477"/>
      <c r="Q7" s="477"/>
    </row>
    <row r="8" spans="1:17" ht="46.8" x14ac:dyDescent="0.3">
      <c r="A8" s="74" t="str">
        <f>IF(L8=1,"T-Gen-"&amp;TEXT(COUNTIF($L$4:L8, "1"), "0"), "")</f>
        <v>T-Gen-5</v>
      </c>
      <c r="B8" s="56" t="s">
        <v>9</v>
      </c>
      <c r="C8" s="85" t="s">
        <v>171</v>
      </c>
      <c r="D8" s="147"/>
      <c r="E8" s="145"/>
      <c r="F8" s="146"/>
      <c r="G8" s="155" t="s">
        <v>67</v>
      </c>
      <c r="H8" s="152">
        <f>COUNTIFS(B:B,"=Critical",G:G,"=Function Available")</f>
        <v>0</v>
      </c>
      <c r="I8" s="131">
        <f>IF(NOT(ISBLANK($B8)),VLOOKUP($B8,specdata,2,FALSE()),"")</f>
        <v>5</v>
      </c>
      <c r="J8" s="131">
        <f>VLOOKUP(G8,AvailabilityData,2,FALSE())</f>
        <v>0</v>
      </c>
      <c r="K8" s="131">
        <f>I8*J8</f>
        <v>0</v>
      </c>
      <c r="L8" s="117">
        <v>1</v>
      </c>
      <c r="O8" s="477"/>
      <c r="P8" s="477"/>
      <c r="Q8" s="477"/>
    </row>
    <row r="9" spans="1:17" x14ac:dyDescent="0.3">
      <c r="A9" s="70"/>
      <c r="B9" s="71"/>
      <c r="C9" s="148" t="s">
        <v>172</v>
      </c>
      <c r="D9" s="149"/>
      <c r="E9" s="150"/>
      <c r="F9" s="151"/>
      <c r="G9" s="448"/>
      <c r="H9" s="152">
        <f>COUNTIFS(B:B,"=Critical",G:G,"=Function Not Available")</f>
        <v>0</v>
      </c>
      <c r="I9" s="131"/>
      <c r="J9" s="131"/>
      <c r="K9" s="131"/>
      <c r="O9" s="477"/>
      <c r="P9" s="477"/>
      <c r="Q9" s="477"/>
    </row>
    <row r="10" spans="1:17" ht="30" customHeight="1" x14ac:dyDescent="0.3">
      <c r="A10" s="74" t="str">
        <f>IF(L10=1,"T-Gen-"&amp;TEXT(COUNTIF($L$4:L10, "1"), "0"), "")</f>
        <v>T-Gen-6</v>
      </c>
      <c r="B10" s="108" t="s">
        <v>9</v>
      </c>
      <c r="C10" s="98" t="s">
        <v>173</v>
      </c>
      <c r="D10" s="142"/>
      <c r="E10" s="143"/>
      <c r="F10" s="153"/>
      <c r="G10" s="280" t="s">
        <v>67</v>
      </c>
      <c r="H10" s="152">
        <f>COUNTIFS(B:B,"=Critical",G:G,"=Exception")</f>
        <v>0</v>
      </c>
      <c r="I10" s="131">
        <f t="shared" ref="I10:I20" si="0">IF(NOT(ISBLANK($B10)),VLOOKUP($B10,specdata,2,FALSE()),"")</f>
        <v>5</v>
      </c>
      <c r="J10" s="131">
        <f t="shared" ref="J10:J20" si="1">VLOOKUP(G10,AvailabilityData,2,FALSE())</f>
        <v>0</v>
      </c>
      <c r="K10" s="131">
        <f t="shared" ref="K10:K20" si="2">I10*J10</f>
        <v>0</v>
      </c>
      <c r="L10" s="117">
        <v>1</v>
      </c>
    </row>
    <row r="11" spans="1:17" ht="30" customHeight="1" x14ac:dyDescent="0.3">
      <c r="A11" s="74" t="str">
        <f>IF(L11=1,"T-Gen-"&amp;TEXT(COUNTIF($L$4:L11, "1"), "0"), "")</f>
        <v>T-Gen-7</v>
      </c>
      <c r="B11" s="56" t="s">
        <v>10</v>
      </c>
      <c r="C11" s="138" t="s">
        <v>174</v>
      </c>
      <c r="D11" s="58"/>
      <c r="E11" s="154"/>
      <c r="F11" s="155"/>
      <c r="G11" s="281" t="s">
        <v>67</v>
      </c>
      <c r="H11" s="156">
        <f>COUNTIFS(B:B,"=Important",G:G,"=Select from Drop Down List")</f>
        <v>57</v>
      </c>
      <c r="I11" s="131">
        <f t="shared" si="0"/>
        <v>1</v>
      </c>
      <c r="J11" s="131">
        <f t="shared" si="1"/>
        <v>0</v>
      </c>
      <c r="K11" s="131">
        <f t="shared" si="2"/>
        <v>0</v>
      </c>
      <c r="L11" s="117">
        <v>1</v>
      </c>
    </row>
    <row r="12" spans="1:17" ht="30" customHeight="1" x14ac:dyDescent="0.3">
      <c r="A12" s="74" t="str">
        <f>IF(L12=1,"T-Gen-"&amp;TEXT(COUNTIF($L$4:L12, "1"), "0"), "")</f>
        <v>T-Gen-8</v>
      </c>
      <c r="B12" s="56" t="s">
        <v>10</v>
      </c>
      <c r="C12" s="138" t="s">
        <v>175</v>
      </c>
      <c r="D12" s="58"/>
      <c r="E12" s="154"/>
      <c r="F12" s="155"/>
      <c r="G12" s="281" t="s">
        <v>67</v>
      </c>
      <c r="H12" s="156">
        <f>COUNTIFS(B:B,"=Important",G:G,"=Function Available")</f>
        <v>0</v>
      </c>
      <c r="I12" s="131">
        <f t="shared" si="0"/>
        <v>1</v>
      </c>
      <c r="J12" s="131">
        <f t="shared" si="1"/>
        <v>0</v>
      </c>
      <c r="K12" s="131">
        <f t="shared" si="2"/>
        <v>0</v>
      </c>
      <c r="L12" s="117">
        <v>1</v>
      </c>
    </row>
    <row r="13" spans="1:17" ht="30" customHeight="1" x14ac:dyDescent="0.3">
      <c r="A13" s="74" t="str">
        <f>IF(L13=1,"T-Gen-"&amp;TEXT(COUNTIF($L$4:L13, "1"), "0"), "")</f>
        <v>T-Gen-9</v>
      </c>
      <c r="B13" s="56" t="s">
        <v>10</v>
      </c>
      <c r="C13" s="138" t="s">
        <v>176</v>
      </c>
      <c r="D13" s="58"/>
      <c r="E13" s="154"/>
      <c r="F13" s="155"/>
      <c r="G13" s="281" t="s">
        <v>67</v>
      </c>
      <c r="H13" s="156">
        <f>COUNTIFS(B:B,"=Important",G:G,"=Function Not Available")</f>
        <v>0</v>
      </c>
      <c r="I13" s="131">
        <f t="shared" si="0"/>
        <v>1</v>
      </c>
      <c r="J13" s="131">
        <f t="shared" si="1"/>
        <v>0</v>
      </c>
      <c r="K13" s="131">
        <f t="shared" si="2"/>
        <v>0</v>
      </c>
      <c r="L13" s="117">
        <v>1</v>
      </c>
    </row>
    <row r="14" spans="1:17" ht="30" customHeight="1" x14ac:dyDescent="0.3">
      <c r="A14" s="74" t="str">
        <f>IF(L14=1,"T-Gen-"&amp;TEXT(COUNTIF($L$4:L14, "1"), "0"), "")</f>
        <v>T-Gen-10</v>
      </c>
      <c r="B14" s="56" t="s">
        <v>10</v>
      </c>
      <c r="C14" s="138" t="s">
        <v>177</v>
      </c>
      <c r="D14" s="58"/>
      <c r="E14" s="154"/>
      <c r="F14" s="155"/>
      <c r="G14" s="281" t="s">
        <v>67</v>
      </c>
      <c r="H14" s="156">
        <f>COUNTIFS(B:B,"=Important",G:G,"=Exception")</f>
        <v>0</v>
      </c>
      <c r="I14" s="131">
        <f t="shared" si="0"/>
        <v>1</v>
      </c>
      <c r="J14" s="131">
        <f t="shared" si="1"/>
        <v>0</v>
      </c>
      <c r="K14" s="131">
        <f t="shared" si="2"/>
        <v>0</v>
      </c>
      <c r="L14" s="117">
        <v>1</v>
      </c>
    </row>
    <row r="15" spans="1:17" ht="30" customHeight="1" x14ac:dyDescent="0.3">
      <c r="A15" s="74" t="str">
        <f>IF(L15=1,"T-Gen-"&amp;TEXT(COUNTIF($L$4:L15, "1"), "0"), "")</f>
        <v>T-Gen-11</v>
      </c>
      <c r="B15" s="56" t="s">
        <v>10</v>
      </c>
      <c r="C15" s="138" t="s">
        <v>178</v>
      </c>
      <c r="D15" s="58"/>
      <c r="E15" s="154"/>
      <c r="F15" s="155"/>
      <c r="G15" s="281" t="s">
        <v>67</v>
      </c>
      <c r="H15" s="157">
        <f>COUNTIFS(B:B,"=Informational",G:G,"=Select from Drop Down List")</f>
        <v>3</v>
      </c>
      <c r="I15" s="131">
        <f t="shared" si="0"/>
        <v>1</v>
      </c>
      <c r="J15" s="131">
        <f t="shared" si="1"/>
        <v>0</v>
      </c>
      <c r="K15" s="131">
        <f t="shared" si="2"/>
        <v>0</v>
      </c>
      <c r="L15" s="117">
        <v>1</v>
      </c>
    </row>
    <row r="16" spans="1:17" ht="30" customHeight="1" x14ac:dyDescent="0.3">
      <c r="A16" s="74" t="str">
        <f>IF(L16=1,"T-Gen-"&amp;TEXT(COUNTIF($L$4:L16, "1"), "0"), "")</f>
        <v>T-Gen-12</v>
      </c>
      <c r="B16" s="56" t="s">
        <v>10</v>
      </c>
      <c r="C16" s="138" t="s">
        <v>179</v>
      </c>
      <c r="D16" s="58"/>
      <c r="E16" s="154"/>
      <c r="F16" s="155"/>
      <c r="G16" s="281" t="s">
        <v>67</v>
      </c>
      <c r="H16" s="157">
        <f>COUNTIFS(B:B,"=Informational",G:G,"=Function Available")</f>
        <v>0</v>
      </c>
      <c r="I16" s="131">
        <f t="shared" si="0"/>
        <v>1</v>
      </c>
      <c r="J16" s="131">
        <f t="shared" si="1"/>
        <v>0</v>
      </c>
      <c r="K16" s="131">
        <f t="shared" si="2"/>
        <v>0</v>
      </c>
      <c r="L16" s="117">
        <v>1</v>
      </c>
    </row>
    <row r="17" spans="1:12" ht="30" customHeight="1" x14ac:dyDescent="0.3">
      <c r="A17" s="74" t="str">
        <f>IF(L17=1,"T-Gen-"&amp;TEXT(COUNTIF($L$4:L17, "1"), "0"), "")</f>
        <v>T-Gen-13</v>
      </c>
      <c r="B17" s="56" t="s">
        <v>10</v>
      </c>
      <c r="C17" s="138" t="s">
        <v>180</v>
      </c>
      <c r="D17" s="58"/>
      <c r="E17" s="154"/>
      <c r="F17" s="155"/>
      <c r="G17" s="281" t="s">
        <v>67</v>
      </c>
      <c r="H17" s="157">
        <f>COUNTIFS(B:B,"=Informational",G:G,"=Function Not Available")</f>
        <v>0</v>
      </c>
      <c r="I17" s="131">
        <f t="shared" si="0"/>
        <v>1</v>
      </c>
      <c r="J17" s="131">
        <f t="shared" si="1"/>
        <v>0</v>
      </c>
      <c r="K17" s="131">
        <f t="shared" si="2"/>
        <v>0</v>
      </c>
      <c r="L17" s="117">
        <v>1</v>
      </c>
    </row>
    <row r="18" spans="1:12" ht="64.5" customHeight="1" x14ac:dyDescent="0.3">
      <c r="A18" s="74" t="str">
        <f>IF(L18=1,"T-Gen-"&amp;TEXT(COUNTIF($L$4:L18, "1"), "0"), "")</f>
        <v>T-Gen-14</v>
      </c>
      <c r="B18" s="56" t="s">
        <v>10</v>
      </c>
      <c r="C18" s="85" t="s">
        <v>181</v>
      </c>
      <c r="D18" s="58"/>
      <c r="E18" s="140"/>
      <c r="F18" s="155"/>
      <c r="G18" s="281" t="s">
        <v>67</v>
      </c>
      <c r="H18" s="157">
        <f>COUNTIFS(B:B,"=Informational",G:G,"=Exception")</f>
        <v>0</v>
      </c>
      <c r="I18" s="131">
        <f t="shared" si="0"/>
        <v>1</v>
      </c>
      <c r="J18" s="131">
        <f t="shared" si="1"/>
        <v>0</v>
      </c>
      <c r="K18" s="131">
        <f t="shared" si="2"/>
        <v>0</v>
      </c>
      <c r="L18" s="129">
        <v>1</v>
      </c>
    </row>
    <row r="19" spans="1:12" ht="31.2" x14ac:dyDescent="0.3">
      <c r="A19" s="74" t="str">
        <f>IF(L19=1,"T-Gen-"&amp;TEXT(COUNTIF($L$4:L19, "1"), "0"), "")</f>
        <v>T-Gen-15</v>
      </c>
      <c r="B19" s="56" t="s">
        <v>10</v>
      </c>
      <c r="C19" s="85" t="s">
        <v>182</v>
      </c>
      <c r="D19" s="58"/>
      <c r="E19" s="140"/>
      <c r="F19" s="155"/>
      <c r="G19" s="155" t="s">
        <v>67</v>
      </c>
      <c r="I19" s="131">
        <f t="shared" si="0"/>
        <v>1</v>
      </c>
      <c r="J19" s="131">
        <f t="shared" si="1"/>
        <v>0</v>
      </c>
      <c r="K19" s="131">
        <f t="shared" si="2"/>
        <v>0</v>
      </c>
      <c r="L19" s="129">
        <v>1</v>
      </c>
    </row>
    <row r="20" spans="1:12" ht="31.2" x14ac:dyDescent="0.3">
      <c r="A20" s="74" t="str">
        <f>IF(L20=1,"T-Gen-"&amp;TEXT(COUNTIF($L$4:L20, "1"), "0"), "")</f>
        <v>T-Gen-16</v>
      </c>
      <c r="B20" s="56" t="s">
        <v>10</v>
      </c>
      <c r="C20" s="85" t="s">
        <v>183</v>
      </c>
      <c r="D20" s="58"/>
      <c r="E20" s="140"/>
      <c r="F20" s="155"/>
      <c r="G20" s="155" t="s">
        <v>67</v>
      </c>
      <c r="I20" s="131">
        <f t="shared" si="0"/>
        <v>1</v>
      </c>
      <c r="J20" s="131">
        <f t="shared" si="1"/>
        <v>0</v>
      </c>
      <c r="K20" s="131">
        <f t="shared" si="2"/>
        <v>0</v>
      </c>
      <c r="L20" s="129">
        <v>1</v>
      </c>
    </row>
    <row r="21" spans="1:12" x14ac:dyDescent="0.3">
      <c r="A21" s="70"/>
      <c r="B21" s="71"/>
      <c r="C21" s="72" t="s">
        <v>184</v>
      </c>
      <c r="D21" s="149"/>
      <c r="E21" s="158"/>
      <c r="F21" s="151"/>
      <c r="G21" s="448"/>
      <c r="I21" s="131"/>
      <c r="J21" s="131"/>
      <c r="K21" s="131"/>
      <c r="L21" s="129"/>
    </row>
    <row r="22" spans="1:12" ht="46.8" x14ac:dyDescent="0.3">
      <c r="A22" s="74" t="str">
        <f>IF(L22=1,"T-Gen-"&amp;TEXT(COUNTIF($L$4:L22, "1"), "0"), "")</f>
        <v>T-Gen-17</v>
      </c>
      <c r="B22" s="56" t="s">
        <v>10</v>
      </c>
      <c r="C22" s="75" t="s">
        <v>185</v>
      </c>
      <c r="D22" s="58"/>
      <c r="E22" s="140"/>
      <c r="F22" s="155"/>
      <c r="G22" s="153" t="s">
        <v>67</v>
      </c>
      <c r="I22" s="131">
        <f>IF(NOT(ISBLANK($B22)),VLOOKUP($B22,specdata,2,FALSE()),"")</f>
        <v>1</v>
      </c>
      <c r="J22" s="131">
        <f>VLOOKUP(G22,AvailabilityData,2,FALSE())</f>
        <v>0</v>
      </c>
      <c r="K22" s="131">
        <f>I22*J22</f>
        <v>0</v>
      </c>
      <c r="L22" s="129">
        <v>1</v>
      </c>
    </row>
    <row r="23" spans="1:12" x14ac:dyDescent="0.3">
      <c r="A23" s="70"/>
      <c r="B23" s="71"/>
      <c r="C23" s="148" t="s">
        <v>186</v>
      </c>
      <c r="D23" s="149"/>
      <c r="E23" s="150"/>
      <c r="F23" s="151"/>
      <c r="G23" s="448"/>
      <c r="I23" s="131"/>
      <c r="J23" s="131"/>
      <c r="K23" s="131"/>
    </row>
    <row r="24" spans="1:12" ht="30" customHeight="1" x14ac:dyDescent="0.3">
      <c r="A24" s="74" t="str">
        <f>IF(L24=1,"T-Gen-"&amp;TEXT(COUNTIF($L$4:L24, "1"), "0"), "")</f>
        <v>T-Gen-18</v>
      </c>
      <c r="B24" s="56" t="s">
        <v>10</v>
      </c>
      <c r="C24" s="159" t="s">
        <v>187</v>
      </c>
      <c r="D24" s="142"/>
      <c r="E24" s="143"/>
      <c r="F24" s="160"/>
      <c r="G24" s="277" t="s">
        <v>67</v>
      </c>
      <c r="I24" s="131">
        <f>IF(NOT(ISBLANK($B24)),VLOOKUP($B24,specdata,2,FALSE()),"")</f>
        <v>1</v>
      </c>
      <c r="J24" s="131">
        <f>VLOOKUP(G24,AvailabilityData,2,FALSE())</f>
        <v>0</v>
      </c>
      <c r="K24" s="131">
        <f>I24*J24</f>
        <v>0</v>
      </c>
      <c r="L24" s="117">
        <v>1</v>
      </c>
    </row>
    <row r="25" spans="1:12" ht="30" customHeight="1" x14ac:dyDescent="0.3">
      <c r="A25" s="74" t="str">
        <f>IF(L25=1,"T-Gen-"&amp;TEXT(COUNTIF($L$4:L25, "1"), "0"), "")</f>
        <v>T-Gen-19</v>
      </c>
      <c r="B25" s="64" t="s">
        <v>10</v>
      </c>
      <c r="C25" s="65" t="s">
        <v>188</v>
      </c>
      <c r="D25" s="58"/>
      <c r="E25" s="154"/>
      <c r="F25" s="141"/>
      <c r="G25" s="155" t="s">
        <v>67</v>
      </c>
      <c r="I25" s="131">
        <f>IF(NOT(ISBLANK($B25)),VLOOKUP($B25,specdata,2,FALSE()),"")</f>
        <v>1</v>
      </c>
      <c r="J25" s="131">
        <f>VLOOKUP(G25,AvailabilityData,2,FALSE())</f>
        <v>0</v>
      </c>
      <c r="K25" s="131">
        <f>I25*J25</f>
        <v>0</v>
      </c>
      <c r="L25" s="117">
        <v>1</v>
      </c>
    </row>
    <row r="26" spans="1:12" ht="30" customHeight="1" x14ac:dyDescent="0.3">
      <c r="A26" s="74" t="str">
        <f>IF(L26=1,"T-Gen-"&amp;TEXT(COUNTIF($L$4:L26, "1"), "0"), "")</f>
        <v>T-Gen-20</v>
      </c>
      <c r="B26" s="162" t="s">
        <v>10</v>
      </c>
      <c r="C26" s="65" t="s">
        <v>189</v>
      </c>
      <c r="D26" s="163"/>
      <c r="E26" s="154"/>
      <c r="F26" s="141"/>
      <c r="G26" s="155" t="s">
        <v>67</v>
      </c>
      <c r="I26" s="131">
        <f>IF(NOT(ISBLANK($B26)),VLOOKUP($B26,specdata,2,FALSE()),"")</f>
        <v>1</v>
      </c>
      <c r="J26" s="131">
        <f>VLOOKUP(G26,AvailabilityData,2,FALSE())</f>
        <v>0</v>
      </c>
      <c r="K26" s="131">
        <f>I26*J26</f>
        <v>0</v>
      </c>
      <c r="L26" s="117">
        <v>1</v>
      </c>
    </row>
    <row r="27" spans="1:12" x14ac:dyDescent="0.3">
      <c r="A27" s="70"/>
      <c r="B27" s="71"/>
      <c r="C27" s="72" t="s">
        <v>190</v>
      </c>
      <c r="D27" s="149"/>
      <c r="E27" s="150"/>
      <c r="F27" s="151"/>
      <c r="G27" s="448"/>
      <c r="I27" s="131"/>
      <c r="J27" s="131"/>
      <c r="K27" s="131"/>
    </row>
    <row r="28" spans="1:12" ht="30" customHeight="1" x14ac:dyDescent="0.3">
      <c r="A28" s="74" t="str">
        <f>IF(L28=1,"T-Gen-"&amp;TEXT(COUNTIF($L$4:L28, "1"), "0"), "")</f>
        <v>T-Gen-21</v>
      </c>
      <c r="B28" s="56" t="s">
        <v>10</v>
      </c>
      <c r="C28" s="75" t="s">
        <v>191</v>
      </c>
      <c r="D28" s="58"/>
      <c r="E28" s="154"/>
      <c r="F28" s="155"/>
      <c r="G28" s="153" t="s">
        <v>67</v>
      </c>
      <c r="I28" s="131">
        <f t="shared" ref="I28:I41" si="3">IF(NOT(ISBLANK($B28)),VLOOKUP($B28,specdata,2,FALSE()),"")</f>
        <v>1</v>
      </c>
      <c r="J28" s="131">
        <f t="shared" ref="J28:J41" si="4">VLOOKUP(G28,AvailabilityData,2,FALSE())</f>
        <v>0</v>
      </c>
      <c r="K28" s="131">
        <f t="shared" ref="K28:K41" si="5">I28*J28</f>
        <v>0</v>
      </c>
      <c r="L28" s="117">
        <v>1</v>
      </c>
    </row>
    <row r="29" spans="1:12" ht="30" customHeight="1" x14ac:dyDescent="0.3">
      <c r="A29" s="74" t="str">
        <f>IF(L29=1,"T-Gen-"&amp;TEXT(COUNTIF($L$4:L29, "1"), "0"), "")</f>
        <v>T-Gen-22</v>
      </c>
      <c r="B29" s="56" t="s">
        <v>10</v>
      </c>
      <c r="C29" s="75" t="s">
        <v>192</v>
      </c>
      <c r="D29" s="58"/>
      <c r="E29" s="154"/>
      <c r="F29" s="155"/>
      <c r="G29" s="155" t="s">
        <v>67</v>
      </c>
      <c r="I29" s="131">
        <f t="shared" si="3"/>
        <v>1</v>
      </c>
      <c r="J29" s="131">
        <f t="shared" si="4"/>
        <v>0</v>
      </c>
      <c r="K29" s="131">
        <f t="shared" si="5"/>
        <v>0</v>
      </c>
      <c r="L29" s="117">
        <v>1</v>
      </c>
    </row>
    <row r="30" spans="1:12" ht="46.8" x14ac:dyDescent="0.3">
      <c r="A30" s="74" t="str">
        <f>IF(L30=1,"T-Gen-"&amp;TEXT(COUNTIF($L$4:L30, "1"), "0"), "")</f>
        <v>T-Gen-23</v>
      </c>
      <c r="B30" s="56" t="s">
        <v>9</v>
      </c>
      <c r="C30" s="75" t="s">
        <v>193</v>
      </c>
      <c r="D30" s="58"/>
      <c r="E30" s="154"/>
      <c r="F30" s="155"/>
      <c r="G30" s="155" t="s">
        <v>67</v>
      </c>
      <c r="I30" s="131">
        <f t="shared" si="3"/>
        <v>5</v>
      </c>
      <c r="J30" s="131">
        <f t="shared" si="4"/>
        <v>0</v>
      </c>
      <c r="K30" s="131">
        <f t="shared" si="5"/>
        <v>0</v>
      </c>
      <c r="L30" s="117">
        <v>1</v>
      </c>
    </row>
    <row r="31" spans="1:12" ht="48" customHeight="1" x14ac:dyDescent="0.3">
      <c r="A31" s="74" t="str">
        <f>IF(L31=1,"T-Gen-"&amp;TEXT(COUNTIF($L$4:L31, "1"), "0"), "")</f>
        <v>T-Gen-24</v>
      </c>
      <c r="B31" s="56" t="s">
        <v>10</v>
      </c>
      <c r="C31" s="75" t="s">
        <v>194</v>
      </c>
      <c r="D31" s="164"/>
      <c r="E31" s="154"/>
      <c r="F31" s="155"/>
      <c r="G31" s="155" t="s">
        <v>67</v>
      </c>
      <c r="I31" s="131">
        <f t="shared" si="3"/>
        <v>1</v>
      </c>
      <c r="J31" s="131">
        <f t="shared" si="4"/>
        <v>0</v>
      </c>
      <c r="K31" s="131">
        <f t="shared" si="5"/>
        <v>0</v>
      </c>
      <c r="L31" s="117">
        <v>1</v>
      </c>
    </row>
    <row r="32" spans="1:12" ht="30" customHeight="1" x14ac:dyDescent="0.3">
      <c r="A32" s="74" t="str">
        <f>IF(L32=1,"T-Gen-"&amp;TEXT(COUNTIF($L$4:L32, "1"), "0"), "")</f>
        <v>T-Gen-25</v>
      </c>
      <c r="B32" s="56" t="s">
        <v>10</v>
      </c>
      <c r="C32" s="75" t="s">
        <v>195</v>
      </c>
      <c r="D32" s="164"/>
      <c r="E32" s="154"/>
      <c r="F32" s="155"/>
      <c r="G32" s="155" t="s">
        <v>67</v>
      </c>
      <c r="I32" s="131">
        <f t="shared" si="3"/>
        <v>1</v>
      </c>
      <c r="J32" s="131">
        <f t="shared" si="4"/>
        <v>0</v>
      </c>
      <c r="K32" s="131">
        <f t="shared" si="5"/>
        <v>0</v>
      </c>
      <c r="L32" s="117">
        <v>1</v>
      </c>
    </row>
    <row r="33" spans="1:12" ht="31.2" x14ac:dyDescent="0.3">
      <c r="A33" s="74" t="str">
        <f>IF(L33=1,"T-Gen-"&amp;TEXT(COUNTIF($L$4:L33, "1"), "0"), "")</f>
        <v>T-Gen-26</v>
      </c>
      <c r="B33" s="56" t="s">
        <v>10</v>
      </c>
      <c r="C33" s="75" t="s">
        <v>196</v>
      </c>
      <c r="D33" s="164"/>
      <c r="E33" s="154"/>
      <c r="F33" s="155"/>
      <c r="G33" s="155" t="s">
        <v>67</v>
      </c>
      <c r="I33" s="131">
        <f t="shared" si="3"/>
        <v>1</v>
      </c>
      <c r="J33" s="131">
        <f t="shared" si="4"/>
        <v>0</v>
      </c>
      <c r="K33" s="131">
        <f t="shared" si="5"/>
        <v>0</v>
      </c>
      <c r="L33" s="117">
        <v>1</v>
      </c>
    </row>
    <row r="34" spans="1:12" ht="30" customHeight="1" x14ac:dyDescent="0.3">
      <c r="A34" s="74" t="str">
        <f>IF(L34=1,"T-Gen-"&amp;TEXT(COUNTIF($L$4:L34, "1"), "0"), "")</f>
        <v>T-Gen-27</v>
      </c>
      <c r="B34" s="56" t="s">
        <v>10</v>
      </c>
      <c r="C34" s="75" t="s">
        <v>197</v>
      </c>
      <c r="D34" s="164"/>
      <c r="E34" s="140"/>
      <c r="F34" s="155"/>
      <c r="G34" s="155" t="s">
        <v>67</v>
      </c>
      <c r="I34" s="131">
        <f t="shared" si="3"/>
        <v>1</v>
      </c>
      <c r="J34" s="131">
        <f t="shared" si="4"/>
        <v>0</v>
      </c>
      <c r="K34" s="131">
        <f t="shared" si="5"/>
        <v>0</v>
      </c>
      <c r="L34" s="117">
        <v>1</v>
      </c>
    </row>
    <row r="35" spans="1:12" ht="46.8" x14ac:dyDescent="0.3">
      <c r="A35" s="74" t="str">
        <f>IF(L35=1,"T-Gen-"&amp;TEXT(COUNTIF($L$4:L35, "1"), "0"), "")</f>
        <v>T-Gen-28</v>
      </c>
      <c r="B35" s="56" t="s">
        <v>10</v>
      </c>
      <c r="C35" s="75" t="s">
        <v>198</v>
      </c>
      <c r="D35" s="164"/>
      <c r="E35" s="154"/>
      <c r="F35" s="155"/>
      <c r="G35" s="165" t="s">
        <v>67</v>
      </c>
      <c r="I35" s="131">
        <f t="shared" si="3"/>
        <v>1</v>
      </c>
      <c r="J35" s="131">
        <f t="shared" si="4"/>
        <v>0</v>
      </c>
      <c r="K35" s="131">
        <f t="shared" si="5"/>
        <v>0</v>
      </c>
      <c r="L35" s="117">
        <v>1</v>
      </c>
    </row>
    <row r="36" spans="1:12" ht="30" customHeight="1" x14ac:dyDescent="0.3">
      <c r="A36" s="74" t="str">
        <f>IF(L36=1,"T-Gen-"&amp;TEXT(COUNTIF($L$4:L36, "1"), "0"), "")</f>
        <v>T-Gen-29</v>
      </c>
      <c r="B36" s="56" t="s">
        <v>10</v>
      </c>
      <c r="C36" s="75" t="s">
        <v>199</v>
      </c>
      <c r="D36" s="164"/>
      <c r="E36" s="154"/>
      <c r="F36" s="155"/>
      <c r="G36" s="165" t="s">
        <v>67</v>
      </c>
      <c r="I36" s="131">
        <f t="shared" si="3"/>
        <v>1</v>
      </c>
      <c r="J36" s="131">
        <f t="shared" si="4"/>
        <v>0</v>
      </c>
      <c r="K36" s="131">
        <f t="shared" si="5"/>
        <v>0</v>
      </c>
      <c r="L36" s="117">
        <v>1</v>
      </c>
    </row>
    <row r="37" spans="1:12" ht="31.2" x14ac:dyDescent="0.3">
      <c r="A37" s="74" t="str">
        <f>IF(L37=1,"T-Gen-"&amp;TEXT(COUNTIF($L$4:L37, "1"), "0"), "")</f>
        <v>T-Gen-30</v>
      </c>
      <c r="B37" s="56" t="s">
        <v>10</v>
      </c>
      <c r="C37" s="75" t="s">
        <v>200</v>
      </c>
      <c r="D37" s="101"/>
      <c r="E37" s="154"/>
      <c r="F37" s="155"/>
      <c r="G37" s="165" t="s">
        <v>67</v>
      </c>
      <c r="I37" s="131">
        <f t="shared" si="3"/>
        <v>1</v>
      </c>
      <c r="J37" s="131">
        <f t="shared" si="4"/>
        <v>0</v>
      </c>
      <c r="K37" s="131">
        <f t="shared" si="5"/>
        <v>0</v>
      </c>
      <c r="L37" s="117">
        <v>1</v>
      </c>
    </row>
    <row r="38" spans="1:12" ht="30" customHeight="1" x14ac:dyDescent="0.3">
      <c r="A38" s="74" t="str">
        <f>IF(L38=1,"T-Gen-"&amp;TEXT(COUNTIF($L$4:L38, "1"), "0"), "")</f>
        <v>T-Gen-31</v>
      </c>
      <c r="B38" s="56" t="s">
        <v>10</v>
      </c>
      <c r="C38" s="75" t="s">
        <v>201</v>
      </c>
      <c r="D38" s="164"/>
      <c r="E38" s="140"/>
      <c r="F38" s="155"/>
      <c r="G38" s="155" t="s">
        <v>67</v>
      </c>
      <c r="I38" s="131">
        <f t="shared" si="3"/>
        <v>1</v>
      </c>
      <c r="J38" s="131">
        <f t="shared" si="4"/>
        <v>0</v>
      </c>
      <c r="K38" s="131">
        <f t="shared" si="5"/>
        <v>0</v>
      </c>
      <c r="L38" s="117">
        <v>1</v>
      </c>
    </row>
    <row r="39" spans="1:12" ht="28.5" customHeight="1" x14ac:dyDescent="0.3">
      <c r="A39" s="74" t="str">
        <f>IF(L39=1,"T-Gen-"&amp;TEXT(COUNTIF($L$4:L39, "1"), "0"), "")</f>
        <v>T-Gen-32</v>
      </c>
      <c r="B39" s="56" t="s">
        <v>10</v>
      </c>
      <c r="C39" s="75" t="s">
        <v>202</v>
      </c>
      <c r="D39" s="164"/>
      <c r="E39" s="140"/>
      <c r="F39" s="155"/>
      <c r="G39" s="155" t="s">
        <v>67</v>
      </c>
      <c r="I39" s="131">
        <f t="shared" si="3"/>
        <v>1</v>
      </c>
      <c r="J39" s="131">
        <f t="shared" si="4"/>
        <v>0</v>
      </c>
      <c r="K39" s="131">
        <f t="shared" si="5"/>
        <v>0</v>
      </c>
      <c r="L39" s="117">
        <v>1</v>
      </c>
    </row>
    <row r="40" spans="1:12" ht="30" customHeight="1" x14ac:dyDescent="0.3">
      <c r="A40" s="74" t="str">
        <f>IF(L40=1,"T-Gen-"&amp;TEXT(COUNTIF($L$4:L40, "1"), "0"), "")</f>
        <v>T-Gen-33</v>
      </c>
      <c r="B40" s="56" t="s">
        <v>10</v>
      </c>
      <c r="C40" s="75" t="s">
        <v>203</v>
      </c>
      <c r="D40" s="58"/>
      <c r="E40" s="154"/>
      <c r="F40" s="155"/>
      <c r="G40" s="155" t="s">
        <v>67</v>
      </c>
      <c r="I40" s="131">
        <f t="shared" si="3"/>
        <v>1</v>
      </c>
      <c r="J40" s="131">
        <f t="shared" si="4"/>
        <v>0</v>
      </c>
      <c r="K40" s="131">
        <f t="shared" si="5"/>
        <v>0</v>
      </c>
      <c r="L40" s="117">
        <v>1</v>
      </c>
    </row>
    <row r="41" spans="1:12" ht="30" customHeight="1" x14ac:dyDescent="0.3">
      <c r="A41" s="74" t="str">
        <f>IF(L41=1,"T-Gen-"&amp;TEXT(COUNTIF($L$4:L41, "1"), "0"), "")</f>
        <v>T-Gen-34</v>
      </c>
      <c r="B41" s="56" t="s">
        <v>10</v>
      </c>
      <c r="C41" s="75" t="s">
        <v>204</v>
      </c>
      <c r="D41" s="164"/>
      <c r="E41" s="154"/>
      <c r="F41" s="155"/>
      <c r="G41" s="155" t="s">
        <v>67</v>
      </c>
      <c r="I41" s="131">
        <f t="shared" si="3"/>
        <v>1</v>
      </c>
      <c r="J41" s="131">
        <f t="shared" si="4"/>
        <v>0</v>
      </c>
      <c r="K41" s="131">
        <f t="shared" si="5"/>
        <v>0</v>
      </c>
      <c r="L41" s="117">
        <v>1</v>
      </c>
    </row>
    <row r="42" spans="1:12" x14ac:dyDescent="0.3">
      <c r="A42" s="70"/>
      <c r="B42" s="71"/>
      <c r="C42" s="72" t="s">
        <v>205</v>
      </c>
      <c r="D42" s="166"/>
      <c r="E42" s="150"/>
      <c r="F42" s="151"/>
      <c r="G42" s="448"/>
      <c r="I42" s="131"/>
      <c r="J42" s="131"/>
      <c r="K42" s="131"/>
    </row>
    <row r="43" spans="1:12" ht="46.8" x14ac:dyDescent="0.3">
      <c r="A43" s="74" t="str">
        <f>IF(L43=1,"T-Gen-"&amp;TEXT(COUNTIF($L$4:L43, "1"), "0"), "")</f>
        <v>T-Gen-35</v>
      </c>
      <c r="B43" s="56" t="s">
        <v>10</v>
      </c>
      <c r="C43" s="85" t="s">
        <v>206</v>
      </c>
      <c r="D43" s="164"/>
      <c r="E43" s="154"/>
      <c r="F43" s="155"/>
      <c r="G43" s="153" t="s">
        <v>67</v>
      </c>
      <c r="I43" s="131">
        <f>IF(NOT(ISBLANK($B43)),VLOOKUP($B43,specdata,2,FALSE()),"")</f>
        <v>1</v>
      </c>
      <c r="J43" s="131">
        <f>VLOOKUP(G43,AvailabilityData,2,FALSE())</f>
        <v>0</v>
      </c>
      <c r="K43" s="131">
        <f>I43*J43</f>
        <v>0</v>
      </c>
      <c r="L43" s="117">
        <v>1</v>
      </c>
    </row>
    <row r="44" spans="1:12" ht="46.8" x14ac:dyDescent="0.3">
      <c r="A44" s="74" t="str">
        <f>IF(L44=1,"T-Gen-"&amp;TEXT(COUNTIF($L$4:L44, "1"), "0"), "")</f>
        <v>T-Gen-36</v>
      </c>
      <c r="B44" s="56" t="s">
        <v>10</v>
      </c>
      <c r="C44" s="85" t="s">
        <v>207</v>
      </c>
      <c r="D44" s="164"/>
      <c r="E44" s="154"/>
      <c r="F44" s="155"/>
      <c r="G44" s="155" t="s">
        <v>67</v>
      </c>
      <c r="I44" s="131">
        <f>IF(NOT(ISBLANK($B44)),VLOOKUP($B44,specdata,2,FALSE()),"")</f>
        <v>1</v>
      </c>
      <c r="J44" s="131">
        <f>VLOOKUP(G44,AvailabilityData,2,FALSE())</f>
        <v>0</v>
      </c>
      <c r="K44" s="131">
        <f>I44*J44</f>
        <v>0</v>
      </c>
      <c r="L44" s="117">
        <v>1</v>
      </c>
    </row>
    <row r="45" spans="1:12" ht="53.25" customHeight="1" x14ac:dyDescent="0.3">
      <c r="A45" s="74" t="str">
        <f>IF(L45=1,"T-Gen-"&amp;TEXT(COUNTIF($L$4:L45, "1"), "0"), "")</f>
        <v>T-Gen-37</v>
      </c>
      <c r="B45" s="56" t="s">
        <v>9</v>
      </c>
      <c r="C45" s="85" t="s">
        <v>208</v>
      </c>
      <c r="D45" s="164"/>
      <c r="E45" s="140"/>
      <c r="F45" s="155"/>
      <c r="G45" s="155" t="s">
        <v>67</v>
      </c>
      <c r="I45" s="131">
        <f>IF(NOT(ISBLANK($B45)),VLOOKUP($B45,specdata,2,FALSE()),"")</f>
        <v>5</v>
      </c>
      <c r="J45" s="131">
        <f>VLOOKUP(G45,AvailabilityData,2,FALSE())</f>
        <v>0</v>
      </c>
      <c r="K45" s="131">
        <f>I45*J45</f>
        <v>0</v>
      </c>
      <c r="L45" s="117">
        <v>1</v>
      </c>
    </row>
    <row r="46" spans="1:12" x14ac:dyDescent="0.3">
      <c r="A46" s="70"/>
      <c r="B46" s="71"/>
      <c r="C46" s="72" t="s">
        <v>209</v>
      </c>
      <c r="D46" s="149"/>
      <c r="E46" s="150"/>
      <c r="F46" s="151"/>
      <c r="G46" s="448"/>
      <c r="I46" s="131"/>
      <c r="J46" s="131"/>
      <c r="K46" s="131"/>
    </row>
    <row r="47" spans="1:12" ht="54.75" customHeight="1" x14ac:dyDescent="0.3">
      <c r="A47" s="74" t="str">
        <f>IF(L47=1,"T-Gen-"&amp;TEXT(COUNTIF($L$4:L47, "1"), "0"), "")</f>
        <v>T-Gen-38</v>
      </c>
      <c r="B47" s="56" t="s">
        <v>9</v>
      </c>
      <c r="C47" s="85" t="s">
        <v>210</v>
      </c>
      <c r="D47" s="58"/>
      <c r="E47" s="154"/>
      <c r="F47" s="155"/>
      <c r="G47" s="153" t="s">
        <v>67</v>
      </c>
      <c r="I47" s="131">
        <f>IF(NOT(ISBLANK($B47)),VLOOKUP($B47,specdata,2,FALSE()),"")</f>
        <v>5</v>
      </c>
      <c r="J47" s="131">
        <f>VLOOKUP(G47,AvailabilityData,2,FALSE())</f>
        <v>0</v>
      </c>
      <c r="K47" s="131">
        <f>I47*J47</f>
        <v>0</v>
      </c>
      <c r="L47" s="117">
        <v>1</v>
      </c>
    </row>
    <row r="48" spans="1:12" ht="30" customHeight="1" x14ac:dyDescent="0.3">
      <c r="A48" s="74" t="str">
        <f>IF(L48=1,"T-Gen-"&amp;TEXT(COUNTIF($L$4:L48, "1"), "0"), "")</f>
        <v>T-Gen-39</v>
      </c>
      <c r="B48" s="56" t="s">
        <v>10</v>
      </c>
      <c r="C48" s="85" t="s">
        <v>211</v>
      </c>
      <c r="D48" s="58"/>
      <c r="E48" s="154"/>
      <c r="F48" s="155"/>
      <c r="G48" s="155" t="s">
        <v>67</v>
      </c>
      <c r="I48" s="131">
        <f>IF(NOT(ISBLANK($B48)),VLOOKUP($B48,specdata,2,FALSE()),"")</f>
        <v>1</v>
      </c>
      <c r="J48" s="131">
        <f>VLOOKUP(G48,AvailabilityData,2,FALSE())</f>
        <v>0</v>
      </c>
      <c r="K48" s="131">
        <f>I48*J48</f>
        <v>0</v>
      </c>
      <c r="L48" s="117">
        <v>1</v>
      </c>
    </row>
    <row r="49" spans="1:12" ht="30" customHeight="1" x14ac:dyDescent="0.3">
      <c r="A49" s="74" t="str">
        <f>IF(L49=1,"T-Gen-"&amp;TEXT(COUNTIF($L$4:L49, "1"), "0"), "")</f>
        <v>T-Gen-40</v>
      </c>
      <c r="B49" s="56" t="s">
        <v>10</v>
      </c>
      <c r="C49" s="85" t="s">
        <v>212</v>
      </c>
      <c r="D49" s="58"/>
      <c r="E49" s="154"/>
      <c r="F49" s="155"/>
      <c r="G49" s="155" t="s">
        <v>67</v>
      </c>
      <c r="I49" s="131">
        <f>IF(NOT(ISBLANK($B49)),VLOOKUP($B49,specdata,2,FALSE()),"")</f>
        <v>1</v>
      </c>
      <c r="J49" s="131">
        <f>VLOOKUP(G49,AvailabilityData,2,FALSE())</f>
        <v>0</v>
      </c>
      <c r="K49" s="131">
        <f>I49*J49</f>
        <v>0</v>
      </c>
      <c r="L49" s="117">
        <v>1</v>
      </c>
    </row>
    <row r="50" spans="1:12" ht="30" customHeight="1" x14ac:dyDescent="0.3">
      <c r="A50" s="74" t="str">
        <f>IF(L50=1,"T-Gen-"&amp;TEXT(COUNTIF($L$4:L50, "1"), "0"), "")</f>
        <v>T-Gen-41</v>
      </c>
      <c r="B50" s="56" t="s">
        <v>10</v>
      </c>
      <c r="C50" s="85" t="s">
        <v>213</v>
      </c>
      <c r="D50" s="58"/>
      <c r="E50" s="154"/>
      <c r="F50" s="155"/>
      <c r="G50" s="155" t="s">
        <v>67</v>
      </c>
      <c r="I50" s="131">
        <f>IF(NOT(ISBLANK($B50)),VLOOKUP($B50,specdata,2,FALSE()),"")</f>
        <v>1</v>
      </c>
      <c r="J50" s="131">
        <f>VLOOKUP(G50,AvailabilityData,2,FALSE())</f>
        <v>0</v>
      </c>
      <c r="K50" s="131">
        <f>I50*J50</f>
        <v>0</v>
      </c>
      <c r="L50" s="117">
        <v>1</v>
      </c>
    </row>
    <row r="51" spans="1:12" ht="30" customHeight="1" x14ac:dyDescent="0.3">
      <c r="A51" s="74" t="str">
        <f>IF(L51=1,"T-Gen-"&amp;TEXT(COUNTIF($L$4:L51, "1"), "0"), "")</f>
        <v>T-Gen-42</v>
      </c>
      <c r="B51" s="56" t="s">
        <v>10</v>
      </c>
      <c r="C51" s="75" t="s">
        <v>214</v>
      </c>
      <c r="D51" s="58"/>
      <c r="E51" s="154"/>
      <c r="F51" s="155"/>
      <c r="G51" s="155" t="s">
        <v>67</v>
      </c>
      <c r="I51" s="131">
        <f>IF(NOT(ISBLANK($B51)),VLOOKUP($B51,specdata,2,FALSE()),"")</f>
        <v>1</v>
      </c>
      <c r="J51" s="131">
        <f>VLOOKUP(G51,AvailabilityData,2,FALSE())</f>
        <v>0</v>
      </c>
      <c r="K51" s="131">
        <f>I51*J51</f>
        <v>0</v>
      </c>
      <c r="L51" s="117">
        <v>1</v>
      </c>
    </row>
    <row r="52" spans="1:12" x14ac:dyDescent="0.3">
      <c r="A52" s="70"/>
      <c r="B52" s="71"/>
      <c r="C52" s="72" t="s">
        <v>215</v>
      </c>
      <c r="D52" s="149"/>
      <c r="E52" s="158"/>
      <c r="F52" s="151"/>
      <c r="G52" s="448"/>
      <c r="I52" s="131"/>
      <c r="J52" s="131"/>
      <c r="K52" s="131"/>
    </row>
    <row r="53" spans="1:12" ht="31.2" x14ac:dyDescent="0.3">
      <c r="A53" s="74" t="str">
        <f>IF(L53=1,"T-Gen-"&amp;TEXT(COUNTIF($L$4:L53, "1"), "0"), "")</f>
        <v>T-Gen-43</v>
      </c>
      <c r="B53" s="56" t="s">
        <v>9</v>
      </c>
      <c r="C53" s="75" t="s">
        <v>216</v>
      </c>
      <c r="D53" s="58"/>
      <c r="E53" s="154"/>
      <c r="F53" s="155"/>
      <c r="G53" s="153" t="s">
        <v>67</v>
      </c>
      <c r="I53" s="131">
        <f>IF(NOT(ISBLANK($B53)),VLOOKUP($B53,specdata,2,FALSE()),"")</f>
        <v>5</v>
      </c>
      <c r="J53" s="131">
        <f>VLOOKUP(G53,AvailabilityData,2,FALSE())</f>
        <v>0</v>
      </c>
      <c r="K53" s="131">
        <f>I53*J53</f>
        <v>0</v>
      </c>
      <c r="L53" s="117">
        <v>1</v>
      </c>
    </row>
    <row r="54" spans="1:12" ht="30" customHeight="1" x14ac:dyDescent="0.3">
      <c r="A54" s="74" t="str">
        <f>IF(L54=1,"T-Gen-"&amp;TEXT(COUNTIF($L$4:L54, "1"), "0"), "")</f>
        <v>T-Gen-44</v>
      </c>
      <c r="B54" s="56" t="s">
        <v>9</v>
      </c>
      <c r="C54" s="75" t="s">
        <v>217</v>
      </c>
      <c r="D54" s="58"/>
      <c r="E54" s="154"/>
      <c r="F54" s="155"/>
      <c r="G54" s="155" t="s">
        <v>67</v>
      </c>
      <c r="I54" s="131">
        <f>IF(NOT(ISBLANK($B54)),VLOOKUP($B54,specdata,2,FALSE()),"")</f>
        <v>5</v>
      </c>
      <c r="J54" s="131">
        <f>VLOOKUP(G54,AvailabilityData,2,FALSE())</f>
        <v>0</v>
      </c>
      <c r="K54" s="131">
        <f>I54*J54</f>
        <v>0</v>
      </c>
      <c r="L54" s="117">
        <v>1</v>
      </c>
    </row>
    <row r="55" spans="1:12" ht="30" customHeight="1" x14ac:dyDescent="0.3">
      <c r="A55" s="74" t="str">
        <f>IF(L55=1,"T-Gen-"&amp;TEXT(COUNTIF($L$4:L55, "1"), "0"), "")</f>
        <v>T-Gen-45</v>
      </c>
      <c r="B55" s="56" t="s">
        <v>9</v>
      </c>
      <c r="C55" s="75" t="s">
        <v>218</v>
      </c>
      <c r="D55" s="58"/>
      <c r="E55" s="154"/>
      <c r="F55" s="155"/>
      <c r="G55" s="155" t="s">
        <v>67</v>
      </c>
      <c r="I55" s="131">
        <f>IF(NOT(ISBLANK($B55)),VLOOKUP($B55,specdata,2,FALSE()),"")</f>
        <v>5</v>
      </c>
      <c r="J55" s="131">
        <f>VLOOKUP(G55,AvailabilityData,2,FALSE())</f>
        <v>0</v>
      </c>
      <c r="K55" s="131">
        <f>I55*J55</f>
        <v>0</v>
      </c>
      <c r="L55" s="117">
        <v>1</v>
      </c>
    </row>
    <row r="56" spans="1:12" ht="30" customHeight="1" x14ac:dyDescent="0.3">
      <c r="A56" s="74" t="str">
        <f>IF(L56=1,"T-Gen-"&amp;TEXT(COUNTIF($L$4:L56, "1"), "0"), "")</f>
        <v>T-Gen-46</v>
      </c>
      <c r="B56" s="56" t="s">
        <v>9</v>
      </c>
      <c r="C56" s="75" t="s">
        <v>219</v>
      </c>
      <c r="D56" s="58"/>
      <c r="E56" s="154"/>
      <c r="F56" s="155"/>
      <c r="G56" s="155" t="s">
        <v>67</v>
      </c>
      <c r="I56" s="131">
        <f>IF(NOT(ISBLANK($B56)),VLOOKUP($B56,specdata,2,FALSE()),"")</f>
        <v>5</v>
      </c>
      <c r="J56" s="131">
        <f>VLOOKUP(G56,AvailabilityData,2,FALSE())</f>
        <v>0</v>
      </c>
      <c r="K56" s="131">
        <f>I56*J56</f>
        <v>0</v>
      </c>
      <c r="L56" s="117">
        <v>1</v>
      </c>
    </row>
    <row r="57" spans="1:12" ht="30" customHeight="1" x14ac:dyDescent="0.3">
      <c r="A57" s="74" t="str">
        <f>IF(L57=1,"T-Gen-"&amp;TEXT(COUNTIF($L$4:L57, "1"), "0"), "")</f>
        <v>T-Gen-47</v>
      </c>
      <c r="B57" s="56" t="s">
        <v>9</v>
      </c>
      <c r="C57" s="75" t="s">
        <v>220</v>
      </c>
      <c r="D57" s="58"/>
      <c r="E57" s="154"/>
      <c r="F57" s="155"/>
      <c r="G57" s="155" t="s">
        <v>67</v>
      </c>
      <c r="I57" s="131">
        <f>IF(NOT(ISBLANK($B57)),VLOOKUP($B57,specdata,2,FALSE()),"")</f>
        <v>5</v>
      </c>
      <c r="J57" s="131">
        <f>VLOOKUP(G57,AvailabilityData,2,FALSE())</f>
        <v>0</v>
      </c>
      <c r="K57" s="131">
        <f>I57*J57</f>
        <v>0</v>
      </c>
      <c r="L57" s="117">
        <v>1</v>
      </c>
    </row>
    <row r="58" spans="1:12" x14ac:dyDescent="0.3">
      <c r="A58" s="70"/>
      <c r="B58" s="71"/>
      <c r="C58" s="72" t="s">
        <v>221</v>
      </c>
      <c r="D58" s="149"/>
      <c r="E58" s="150"/>
      <c r="F58" s="151"/>
      <c r="G58" s="448"/>
      <c r="I58" s="131"/>
      <c r="J58" s="131"/>
      <c r="K58" s="131"/>
    </row>
    <row r="59" spans="1:12" ht="78" x14ac:dyDescent="0.3">
      <c r="A59" s="74" t="str">
        <f>IF(L59=1,"T-Gen-"&amp;TEXT(COUNTIF($L$4:L59, "1"), "0"), "")</f>
        <v>T-Gen-48</v>
      </c>
      <c r="B59" s="56" t="s">
        <v>11</v>
      </c>
      <c r="C59" s="75" t="s">
        <v>222</v>
      </c>
      <c r="D59" s="58"/>
      <c r="E59" s="154"/>
      <c r="F59" s="155"/>
      <c r="G59" s="153" t="s">
        <v>67</v>
      </c>
      <c r="I59" s="131">
        <f>IF(NOT(ISBLANK($B59)),VLOOKUP($B59,specdata,2,FALSE()),"")</f>
        <v>0</v>
      </c>
      <c r="J59" s="131">
        <f>VLOOKUP(G59,AvailabilityData,2,FALSE())</f>
        <v>0</v>
      </c>
      <c r="K59" s="131">
        <f>I59*J59</f>
        <v>0</v>
      </c>
      <c r="L59" s="117">
        <v>1</v>
      </c>
    </row>
    <row r="60" spans="1:12" ht="46.8" x14ac:dyDescent="0.3">
      <c r="A60" s="74" t="str">
        <f>IF(L60=1,"T-Gen-"&amp;TEXT(COUNTIF($L$4:L60, "1"), "0"), "")</f>
        <v>T-Gen-49</v>
      </c>
      <c r="B60" s="56" t="s">
        <v>11</v>
      </c>
      <c r="C60" s="75" t="s">
        <v>223</v>
      </c>
      <c r="D60" s="58"/>
      <c r="E60" s="154"/>
      <c r="F60" s="155"/>
      <c r="G60" s="155" t="s">
        <v>67</v>
      </c>
      <c r="I60" s="131">
        <f>IF(NOT(ISBLANK($B60)),VLOOKUP($B60,specdata,2,FALSE()),"")</f>
        <v>0</v>
      </c>
      <c r="J60" s="131">
        <f>VLOOKUP(G60,AvailabilityData,2,FALSE())</f>
        <v>0</v>
      </c>
      <c r="K60" s="131">
        <f>I60*J60</f>
        <v>0</v>
      </c>
      <c r="L60" s="117">
        <v>1</v>
      </c>
    </row>
    <row r="61" spans="1:12" x14ac:dyDescent="0.3">
      <c r="A61" s="167"/>
      <c r="B61" s="168"/>
      <c r="C61" s="169" t="s">
        <v>224</v>
      </c>
      <c r="D61" s="170"/>
      <c r="E61" s="171"/>
      <c r="F61" s="172"/>
      <c r="G61" s="448"/>
      <c r="I61" s="131"/>
      <c r="J61" s="131"/>
      <c r="K61" s="131"/>
    </row>
    <row r="62" spans="1:12" ht="30" customHeight="1" x14ac:dyDescent="0.3">
      <c r="A62" s="74" t="str">
        <f>IF(L62=1,"T-Gen-"&amp;TEXT(COUNTIF($L$4:L62, "1"), "0"), "")</f>
        <v>T-Gen-50</v>
      </c>
      <c r="B62" s="56" t="s">
        <v>10</v>
      </c>
      <c r="C62" s="65" t="s">
        <v>225</v>
      </c>
      <c r="D62" s="58"/>
      <c r="E62" s="154"/>
      <c r="F62" s="155"/>
      <c r="G62" s="153" t="s">
        <v>67</v>
      </c>
      <c r="I62" s="131">
        <f t="shared" ref="I62:I71" si="6">IF(NOT(ISBLANK($B62)),VLOOKUP($B62,specdata,2,FALSE()),"")</f>
        <v>1</v>
      </c>
      <c r="J62" s="131">
        <f t="shared" ref="J62:J71" si="7">VLOOKUP(G62,AvailabilityData,2,FALSE())</f>
        <v>0</v>
      </c>
      <c r="K62" s="131">
        <f t="shared" ref="K62:K71" si="8">I62*J62</f>
        <v>0</v>
      </c>
      <c r="L62" s="117">
        <v>1</v>
      </c>
    </row>
    <row r="63" spans="1:12" ht="30" customHeight="1" x14ac:dyDescent="0.3">
      <c r="A63" s="74" t="str">
        <f>IF(L63=1,"T-Gen-"&amp;TEXT(COUNTIF($L$4:L63, "1"), "0"), "")</f>
        <v>T-Gen-51</v>
      </c>
      <c r="B63" s="56" t="s">
        <v>10</v>
      </c>
      <c r="C63" s="65" t="s">
        <v>226</v>
      </c>
      <c r="D63" s="58"/>
      <c r="E63" s="154"/>
      <c r="F63" s="155"/>
      <c r="G63" s="155" t="s">
        <v>67</v>
      </c>
      <c r="I63" s="131">
        <f t="shared" si="6"/>
        <v>1</v>
      </c>
      <c r="J63" s="131">
        <f t="shared" si="7"/>
        <v>0</v>
      </c>
      <c r="K63" s="131">
        <f t="shared" si="8"/>
        <v>0</v>
      </c>
      <c r="L63" s="117">
        <v>1</v>
      </c>
    </row>
    <row r="64" spans="1:12" ht="30" customHeight="1" x14ac:dyDescent="0.3">
      <c r="A64" s="74" t="str">
        <f>IF(L64=1,"T-Gen-"&amp;TEXT(COUNTIF($L$4:L64, "1"), "0"), "")</f>
        <v>T-Gen-52</v>
      </c>
      <c r="B64" s="56" t="s">
        <v>10</v>
      </c>
      <c r="C64" s="65" t="s">
        <v>227</v>
      </c>
      <c r="D64" s="58"/>
      <c r="E64" s="154"/>
      <c r="F64" s="155"/>
      <c r="G64" s="155" t="s">
        <v>67</v>
      </c>
      <c r="I64" s="131">
        <f t="shared" si="6"/>
        <v>1</v>
      </c>
      <c r="J64" s="131">
        <f t="shared" si="7"/>
        <v>0</v>
      </c>
      <c r="K64" s="131">
        <f t="shared" si="8"/>
        <v>0</v>
      </c>
      <c r="L64" s="117">
        <v>1</v>
      </c>
    </row>
    <row r="65" spans="1:12" ht="30" customHeight="1" x14ac:dyDescent="0.3">
      <c r="A65" s="74" t="str">
        <f>IF(L65=1,"T-Gen-"&amp;TEXT(COUNTIF($L$4:L65, "1"), "0"), "")</f>
        <v>T-Gen-53</v>
      </c>
      <c r="B65" s="56" t="s">
        <v>10</v>
      </c>
      <c r="C65" s="65" t="s">
        <v>228</v>
      </c>
      <c r="D65" s="58"/>
      <c r="E65" s="154"/>
      <c r="F65" s="155"/>
      <c r="G65" s="155" t="s">
        <v>67</v>
      </c>
      <c r="I65" s="131">
        <f t="shared" si="6"/>
        <v>1</v>
      </c>
      <c r="J65" s="131">
        <f t="shared" si="7"/>
        <v>0</v>
      </c>
      <c r="K65" s="131">
        <f t="shared" si="8"/>
        <v>0</v>
      </c>
      <c r="L65" s="117">
        <v>1</v>
      </c>
    </row>
    <row r="66" spans="1:12" ht="30" customHeight="1" x14ac:dyDescent="0.3">
      <c r="A66" s="74" t="str">
        <f>IF(L66=1,"T-Gen-"&amp;TEXT(COUNTIF($L$4:L66, "1"), "0"), "")</f>
        <v>T-Gen-54</v>
      </c>
      <c r="B66" s="56" t="s">
        <v>10</v>
      </c>
      <c r="C66" s="65" t="s">
        <v>229</v>
      </c>
      <c r="D66" s="58"/>
      <c r="E66" s="154"/>
      <c r="F66" s="155"/>
      <c r="G66" s="155" t="s">
        <v>67</v>
      </c>
      <c r="I66" s="131">
        <f t="shared" si="6"/>
        <v>1</v>
      </c>
      <c r="J66" s="131">
        <f t="shared" si="7"/>
        <v>0</v>
      </c>
      <c r="K66" s="131">
        <f t="shared" si="8"/>
        <v>0</v>
      </c>
      <c r="L66" s="117">
        <v>1</v>
      </c>
    </row>
    <row r="67" spans="1:12" ht="30" customHeight="1" x14ac:dyDescent="0.3">
      <c r="A67" s="74" t="str">
        <f>IF(L67=1,"T-Gen-"&amp;TEXT(COUNTIF($L$4:L67, "1"), "0"), "")</f>
        <v>T-Gen-55</v>
      </c>
      <c r="B67" s="56" t="s">
        <v>10</v>
      </c>
      <c r="C67" s="65" t="s">
        <v>230</v>
      </c>
      <c r="D67" s="58"/>
      <c r="E67" s="154"/>
      <c r="F67" s="155"/>
      <c r="G67" s="155" t="s">
        <v>67</v>
      </c>
      <c r="I67" s="131">
        <f t="shared" si="6"/>
        <v>1</v>
      </c>
      <c r="J67" s="131">
        <f t="shared" si="7"/>
        <v>0</v>
      </c>
      <c r="K67" s="131">
        <f t="shared" si="8"/>
        <v>0</v>
      </c>
      <c r="L67" s="117">
        <v>1</v>
      </c>
    </row>
    <row r="68" spans="1:12" ht="30" customHeight="1" x14ac:dyDescent="0.3">
      <c r="A68" s="74" t="str">
        <f>IF(L68=1,"T-Gen-"&amp;TEXT(COUNTIF($L$4:L68, "1"), "0"), "")</f>
        <v>T-Gen-56</v>
      </c>
      <c r="B68" s="56" t="s">
        <v>10</v>
      </c>
      <c r="C68" s="65" t="s">
        <v>231</v>
      </c>
      <c r="D68" s="58"/>
      <c r="E68" s="154"/>
      <c r="F68" s="155"/>
      <c r="G68" s="155" t="s">
        <v>67</v>
      </c>
      <c r="I68" s="131">
        <f t="shared" si="6"/>
        <v>1</v>
      </c>
      <c r="J68" s="131">
        <f t="shared" si="7"/>
        <v>0</v>
      </c>
      <c r="K68" s="131">
        <f t="shared" si="8"/>
        <v>0</v>
      </c>
      <c r="L68" s="117">
        <v>1</v>
      </c>
    </row>
    <row r="69" spans="1:12" ht="30" customHeight="1" x14ac:dyDescent="0.3">
      <c r="A69" s="74" t="str">
        <f>IF(L69=1,"T-Gen-"&amp;TEXT(COUNTIF($L$4:L69, "1"), "0"), "")</f>
        <v>T-Gen-57</v>
      </c>
      <c r="B69" s="56" t="s">
        <v>10</v>
      </c>
      <c r="C69" s="75" t="s">
        <v>232</v>
      </c>
      <c r="D69" s="58"/>
      <c r="E69" s="154"/>
      <c r="F69" s="155"/>
      <c r="G69" s="155" t="s">
        <v>67</v>
      </c>
      <c r="I69" s="131">
        <f t="shared" si="6"/>
        <v>1</v>
      </c>
      <c r="J69" s="131">
        <f t="shared" si="7"/>
        <v>0</v>
      </c>
      <c r="K69" s="131">
        <f t="shared" si="8"/>
        <v>0</v>
      </c>
      <c r="L69" s="117">
        <v>1</v>
      </c>
    </row>
    <row r="70" spans="1:12" ht="30" customHeight="1" x14ac:dyDescent="0.3">
      <c r="A70" s="74" t="str">
        <f>IF(L70=1,"T-Gen-"&amp;TEXT(COUNTIF($L$4:L70, "1"), "0"), "")</f>
        <v>T-Gen-58</v>
      </c>
      <c r="B70" s="56" t="s">
        <v>10</v>
      </c>
      <c r="C70" s="75" t="s">
        <v>233</v>
      </c>
      <c r="D70" s="58"/>
      <c r="E70" s="140"/>
      <c r="F70" s="155"/>
      <c r="G70" s="155" t="s">
        <v>67</v>
      </c>
      <c r="I70" s="131">
        <f t="shared" si="6"/>
        <v>1</v>
      </c>
      <c r="J70" s="131">
        <f t="shared" si="7"/>
        <v>0</v>
      </c>
      <c r="K70" s="131">
        <f t="shared" si="8"/>
        <v>0</v>
      </c>
      <c r="L70" s="117">
        <v>1</v>
      </c>
    </row>
    <row r="71" spans="1:12" ht="42.75" customHeight="1" x14ac:dyDescent="0.3">
      <c r="A71" s="74" t="str">
        <f>IF(L71=1,"T-Gen-"&amp;TEXT(COUNTIF($L$4:L71, "1"), "0"), "")</f>
        <v>T-Gen-59</v>
      </c>
      <c r="B71" s="56" t="s">
        <v>10</v>
      </c>
      <c r="C71" s="75" t="s">
        <v>234</v>
      </c>
      <c r="D71" s="58"/>
      <c r="E71" s="140"/>
      <c r="F71" s="155"/>
      <c r="G71" s="155" t="s">
        <v>67</v>
      </c>
      <c r="I71" s="131">
        <f t="shared" si="6"/>
        <v>1</v>
      </c>
      <c r="J71" s="131">
        <f t="shared" si="7"/>
        <v>0</v>
      </c>
      <c r="K71" s="131">
        <f t="shared" si="8"/>
        <v>0</v>
      </c>
      <c r="L71" s="117">
        <v>1</v>
      </c>
    </row>
    <row r="72" spans="1:12" x14ac:dyDescent="0.3">
      <c r="A72" s="70"/>
      <c r="B72" s="71"/>
      <c r="C72" s="72" t="s">
        <v>235</v>
      </c>
      <c r="D72" s="149"/>
      <c r="E72" s="158"/>
      <c r="F72" s="151"/>
      <c r="G72" s="448"/>
      <c r="I72" s="131"/>
      <c r="J72" s="131"/>
      <c r="K72" s="131"/>
    </row>
    <row r="73" spans="1:12" ht="30" customHeight="1" x14ac:dyDescent="0.3">
      <c r="A73" s="74" t="str">
        <f>IF(L73=1,"T-Gen-"&amp;TEXT(COUNTIF($L$4:L73, "1"), "0"), "")</f>
        <v>T-Gen-60</v>
      </c>
      <c r="B73" s="56" t="s">
        <v>9</v>
      </c>
      <c r="C73" s="75" t="s">
        <v>236</v>
      </c>
      <c r="D73" s="58"/>
      <c r="E73" s="140"/>
      <c r="F73" s="155"/>
      <c r="G73" s="153" t="s">
        <v>67</v>
      </c>
      <c r="I73" s="131">
        <f t="shared" ref="I73:I84" si="9">IF(NOT(ISBLANK($B73)),VLOOKUP($B73,specdata,2,FALSE()),"")</f>
        <v>5</v>
      </c>
      <c r="J73" s="131">
        <f t="shared" ref="J73:J84" si="10">VLOOKUP(G73,AvailabilityData,2,FALSE())</f>
        <v>0</v>
      </c>
      <c r="K73" s="131">
        <f t="shared" ref="K73:K84" si="11">I73*J73</f>
        <v>0</v>
      </c>
      <c r="L73" s="117">
        <v>1</v>
      </c>
    </row>
    <row r="74" spans="1:12" ht="30" customHeight="1" x14ac:dyDescent="0.3">
      <c r="A74" s="74" t="str">
        <f>IF(L74=1,"T-Gen-"&amp;TEXT(COUNTIF($L$4:L74, "1"), "0"), "")</f>
        <v>T-Gen-61</v>
      </c>
      <c r="B74" s="56" t="s">
        <v>10</v>
      </c>
      <c r="C74" s="75" t="s">
        <v>237</v>
      </c>
      <c r="D74" s="58"/>
      <c r="E74" s="140"/>
      <c r="F74" s="155"/>
      <c r="G74" s="155" t="s">
        <v>67</v>
      </c>
      <c r="I74" s="131">
        <f t="shared" si="9"/>
        <v>1</v>
      </c>
      <c r="J74" s="131">
        <f t="shared" si="10"/>
        <v>0</v>
      </c>
      <c r="K74" s="131">
        <f t="shared" si="11"/>
        <v>0</v>
      </c>
      <c r="L74" s="117">
        <v>1</v>
      </c>
    </row>
    <row r="75" spans="1:12" ht="31.2" x14ac:dyDescent="0.3">
      <c r="A75" s="74" t="str">
        <f>IF(L75=1,"T-Gen-"&amp;TEXT(COUNTIF($L$4:L75, "1"), "0"), "")</f>
        <v>T-Gen-62</v>
      </c>
      <c r="B75" s="56" t="s">
        <v>10</v>
      </c>
      <c r="C75" s="75" t="s">
        <v>238</v>
      </c>
      <c r="D75" s="58"/>
      <c r="E75" s="140"/>
      <c r="F75" s="155"/>
      <c r="G75" s="155" t="s">
        <v>67</v>
      </c>
      <c r="I75" s="131">
        <f t="shared" si="9"/>
        <v>1</v>
      </c>
      <c r="J75" s="131">
        <f t="shared" si="10"/>
        <v>0</v>
      </c>
      <c r="K75" s="131">
        <f t="shared" si="11"/>
        <v>0</v>
      </c>
      <c r="L75" s="117">
        <v>1</v>
      </c>
    </row>
    <row r="76" spans="1:12" ht="31.2" x14ac:dyDescent="0.3">
      <c r="A76" s="74" t="str">
        <f>IF(L76=1,"T-Gen-"&amp;TEXT(COUNTIF($L$4:L76, "1"), "0"), "")</f>
        <v>T-Gen-63</v>
      </c>
      <c r="B76" s="56" t="s">
        <v>10</v>
      </c>
      <c r="C76" s="75" t="s">
        <v>239</v>
      </c>
      <c r="D76" s="58"/>
      <c r="E76" s="140"/>
      <c r="F76" s="155"/>
      <c r="G76" s="155" t="s">
        <v>67</v>
      </c>
      <c r="I76" s="131">
        <f t="shared" si="9"/>
        <v>1</v>
      </c>
      <c r="J76" s="131">
        <f t="shared" si="10"/>
        <v>0</v>
      </c>
      <c r="K76" s="131">
        <f t="shared" si="11"/>
        <v>0</v>
      </c>
      <c r="L76" s="117">
        <v>1</v>
      </c>
    </row>
    <row r="77" spans="1:12" ht="31.2" x14ac:dyDescent="0.3">
      <c r="A77" s="74" t="str">
        <f>IF(L77=1,"T-Gen-"&amp;TEXT(COUNTIF($L$4:L77, "1"), "0"), "")</f>
        <v>T-Gen-64</v>
      </c>
      <c r="B77" s="56" t="s">
        <v>10</v>
      </c>
      <c r="C77" s="75" t="s">
        <v>240</v>
      </c>
      <c r="D77" s="58"/>
      <c r="E77" s="154"/>
      <c r="F77" s="155"/>
      <c r="G77" s="155" t="s">
        <v>67</v>
      </c>
      <c r="I77" s="131">
        <f t="shared" si="9"/>
        <v>1</v>
      </c>
      <c r="J77" s="131">
        <f t="shared" si="10"/>
        <v>0</v>
      </c>
      <c r="K77" s="131">
        <f t="shared" si="11"/>
        <v>0</v>
      </c>
      <c r="L77" s="117">
        <v>1</v>
      </c>
    </row>
    <row r="78" spans="1:12" ht="31.2" x14ac:dyDescent="0.3">
      <c r="A78" s="74" t="str">
        <f>IF(L78=1,"T-Gen-"&amp;TEXT(COUNTIF($L$4:L78, "1"), "0"), "")</f>
        <v>T-Gen-65</v>
      </c>
      <c r="B78" s="56" t="s">
        <v>10</v>
      </c>
      <c r="C78" s="75" t="s">
        <v>241</v>
      </c>
      <c r="D78" s="58"/>
      <c r="E78" s="154"/>
      <c r="F78" s="155"/>
      <c r="G78" s="155" t="s">
        <v>67</v>
      </c>
      <c r="I78" s="131">
        <f t="shared" si="9"/>
        <v>1</v>
      </c>
      <c r="J78" s="131">
        <f t="shared" si="10"/>
        <v>0</v>
      </c>
      <c r="K78" s="131">
        <f t="shared" si="11"/>
        <v>0</v>
      </c>
      <c r="L78" s="117">
        <v>1</v>
      </c>
    </row>
    <row r="79" spans="1:12" ht="30" customHeight="1" x14ac:dyDescent="0.3">
      <c r="A79" s="74" t="str">
        <f>IF(L79=1,"T-Gen-"&amp;TEXT(COUNTIF($L$4:L79, "1"), "0"), "")</f>
        <v>T-Gen-66</v>
      </c>
      <c r="B79" s="56" t="s">
        <v>11</v>
      </c>
      <c r="C79" s="75" t="s">
        <v>242</v>
      </c>
      <c r="D79" s="58"/>
      <c r="E79" s="154"/>
      <c r="F79" s="155"/>
      <c r="G79" s="155" t="s">
        <v>67</v>
      </c>
      <c r="I79" s="131">
        <f t="shared" si="9"/>
        <v>0</v>
      </c>
      <c r="J79" s="131">
        <f t="shared" si="10"/>
        <v>0</v>
      </c>
      <c r="K79" s="131">
        <f t="shared" si="11"/>
        <v>0</v>
      </c>
      <c r="L79" s="117">
        <v>1</v>
      </c>
    </row>
    <row r="80" spans="1:12" ht="30" customHeight="1" x14ac:dyDescent="0.3">
      <c r="A80" s="74" t="str">
        <f>IF(L80=1,"T-Gen-"&amp;TEXT(COUNTIF($L$4:L80, "1"), "0"), "")</f>
        <v>T-Gen-67</v>
      </c>
      <c r="B80" s="56" t="s">
        <v>10</v>
      </c>
      <c r="C80" s="75" t="s">
        <v>243</v>
      </c>
      <c r="D80" s="58"/>
      <c r="E80" s="154"/>
      <c r="F80" s="155"/>
      <c r="G80" s="155" t="s">
        <v>67</v>
      </c>
      <c r="I80" s="131">
        <f t="shared" si="9"/>
        <v>1</v>
      </c>
      <c r="J80" s="131">
        <f t="shared" si="10"/>
        <v>0</v>
      </c>
      <c r="K80" s="131">
        <f t="shared" si="11"/>
        <v>0</v>
      </c>
      <c r="L80" s="117">
        <v>1</v>
      </c>
    </row>
    <row r="81" spans="1:12" ht="30" customHeight="1" x14ac:dyDescent="0.3">
      <c r="A81" s="74" t="str">
        <f>IF(L81=1,"T-Gen-"&amp;TEXT(COUNTIF($L$4:L81, "1"), "0"), "")</f>
        <v>T-Gen-68</v>
      </c>
      <c r="B81" s="56" t="s">
        <v>10</v>
      </c>
      <c r="C81" s="75" t="s">
        <v>244</v>
      </c>
      <c r="D81" s="58"/>
      <c r="E81" s="154"/>
      <c r="F81" s="155"/>
      <c r="G81" s="155" t="s">
        <v>67</v>
      </c>
      <c r="I81" s="131">
        <f t="shared" si="9"/>
        <v>1</v>
      </c>
      <c r="J81" s="131">
        <f t="shared" si="10"/>
        <v>0</v>
      </c>
      <c r="K81" s="131">
        <f t="shared" si="11"/>
        <v>0</v>
      </c>
      <c r="L81" s="117">
        <v>1</v>
      </c>
    </row>
    <row r="82" spans="1:12" ht="30" customHeight="1" x14ac:dyDescent="0.3">
      <c r="A82" s="74" t="str">
        <f>IF(L82=1,"T-Gen-"&amp;TEXT(COUNTIF($L$4:L82, "1"), "0"), "")</f>
        <v>T-Gen-69</v>
      </c>
      <c r="B82" s="56" t="s">
        <v>10</v>
      </c>
      <c r="C82" s="75" t="s">
        <v>245</v>
      </c>
      <c r="D82" s="58"/>
      <c r="E82" s="154"/>
      <c r="F82" s="155"/>
      <c r="G82" s="155" t="s">
        <v>67</v>
      </c>
      <c r="I82" s="131">
        <f t="shared" si="9"/>
        <v>1</v>
      </c>
      <c r="J82" s="131">
        <f t="shared" si="10"/>
        <v>0</v>
      </c>
      <c r="K82" s="131">
        <f t="shared" si="11"/>
        <v>0</v>
      </c>
      <c r="L82" s="117">
        <v>1</v>
      </c>
    </row>
    <row r="83" spans="1:12" ht="30" customHeight="1" x14ac:dyDescent="0.3">
      <c r="A83" s="74" t="str">
        <f>IF(L83=1,"T-Gen-"&amp;TEXT(COUNTIF($L$4:L83, "1"), "0"), "")</f>
        <v>T-Gen-70</v>
      </c>
      <c r="B83" s="56" t="s">
        <v>10</v>
      </c>
      <c r="C83" s="75" t="s">
        <v>246</v>
      </c>
      <c r="D83" s="58"/>
      <c r="E83" s="154"/>
      <c r="F83" s="155"/>
      <c r="G83" s="155" t="s">
        <v>67</v>
      </c>
      <c r="I83" s="131">
        <f t="shared" si="9"/>
        <v>1</v>
      </c>
      <c r="J83" s="131">
        <f t="shared" si="10"/>
        <v>0</v>
      </c>
      <c r="K83" s="131">
        <f t="shared" si="11"/>
        <v>0</v>
      </c>
      <c r="L83" s="117">
        <v>1</v>
      </c>
    </row>
    <row r="84" spans="1:12" ht="30" customHeight="1" x14ac:dyDescent="0.3">
      <c r="A84" s="74" t="str">
        <f>IF(L84=1,"T-Gen-"&amp;TEXT(COUNTIF($L$4:L84, "1"), "0"), "")</f>
        <v>T-Gen-71</v>
      </c>
      <c r="B84" s="56" t="s">
        <v>10</v>
      </c>
      <c r="C84" s="75" t="s">
        <v>247</v>
      </c>
      <c r="D84" s="58"/>
      <c r="E84" s="154"/>
      <c r="F84" s="155"/>
      <c r="G84" s="155" t="s">
        <v>67</v>
      </c>
      <c r="I84" s="131">
        <f t="shared" si="9"/>
        <v>1</v>
      </c>
      <c r="J84" s="131">
        <f t="shared" si="10"/>
        <v>0</v>
      </c>
      <c r="K84" s="131">
        <f t="shared" si="11"/>
        <v>0</v>
      </c>
      <c r="L84" s="117">
        <v>1</v>
      </c>
    </row>
    <row r="85" spans="1:12" x14ac:dyDescent="0.3">
      <c r="A85" s="70"/>
      <c r="B85" s="71"/>
      <c r="C85" s="72" t="s">
        <v>248</v>
      </c>
      <c r="D85" s="173"/>
      <c r="E85" s="158"/>
      <c r="F85" s="151"/>
      <c r="G85" s="448"/>
      <c r="I85" s="131"/>
      <c r="J85" s="131"/>
      <c r="K85" s="131"/>
    </row>
    <row r="86" spans="1:12" ht="31.2" x14ac:dyDescent="0.3">
      <c r="A86" s="74" t="str">
        <f>IF(L86=1,"T-Gen-"&amp;TEXT(COUNTIF($L$4:L86, "1"), "0"), "")</f>
        <v>T-Gen-72</v>
      </c>
      <c r="B86" s="56" t="s">
        <v>9</v>
      </c>
      <c r="C86" s="75" t="s">
        <v>249</v>
      </c>
      <c r="D86" s="58"/>
      <c r="E86" s="154"/>
      <c r="F86" s="155"/>
      <c r="G86" s="153" t="s">
        <v>67</v>
      </c>
      <c r="I86" s="131">
        <f t="shared" ref="I86:I91" si="12">IF(NOT(ISBLANK($B86)),VLOOKUP($B86,specdata,2,FALSE()),"")</f>
        <v>5</v>
      </c>
      <c r="J86" s="131">
        <f t="shared" ref="J86:J91" si="13">VLOOKUP(G86,AvailabilityData,2,FALSE())</f>
        <v>0</v>
      </c>
      <c r="K86" s="131">
        <f t="shared" ref="K86:K91" si="14">I86*J86</f>
        <v>0</v>
      </c>
      <c r="L86" s="117">
        <v>1</v>
      </c>
    </row>
    <row r="87" spans="1:12" ht="47.25" customHeight="1" x14ac:dyDescent="0.3">
      <c r="A87" s="74" t="str">
        <f>IF(L87=1,"T-Gen-"&amp;TEXT(COUNTIF($L$4:L87, "1"), "0"), "")</f>
        <v>T-Gen-73</v>
      </c>
      <c r="B87" s="56" t="s">
        <v>9</v>
      </c>
      <c r="C87" s="75" t="s">
        <v>250</v>
      </c>
      <c r="D87" s="58"/>
      <c r="E87" s="154"/>
      <c r="F87" s="155"/>
      <c r="G87" s="155" t="s">
        <v>67</v>
      </c>
      <c r="I87" s="131">
        <f t="shared" si="12"/>
        <v>5</v>
      </c>
      <c r="J87" s="131">
        <f t="shared" si="13"/>
        <v>0</v>
      </c>
      <c r="K87" s="131">
        <f t="shared" si="14"/>
        <v>0</v>
      </c>
      <c r="L87" s="117">
        <v>1</v>
      </c>
    </row>
    <row r="88" spans="1:12" ht="46.8" x14ac:dyDescent="0.3">
      <c r="A88" s="74" t="str">
        <f>IF(L88=1,"T-Gen-"&amp;TEXT(COUNTIF($L$4:L88, "1"), "0"), "")</f>
        <v>T-Gen-74</v>
      </c>
      <c r="B88" s="56" t="s">
        <v>10</v>
      </c>
      <c r="C88" s="75" t="s">
        <v>251</v>
      </c>
      <c r="D88" s="58"/>
      <c r="E88" s="154"/>
      <c r="F88" s="155"/>
      <c r="G88" s="155" t="s">
        <v>67</v>
      </c>
      <c r="I88" s="131">
        <f t="shared" si="12"/>
        <v>1</v>
      </c>
      <c r="J88" s="131">
        <f t="shared" si="13"/>
        <v>0</v>
      </c>
      <c r="K88" s="131">
        <f t="shared" si="14"/>
        <v>0</v>
      </c>
      <c r="L88" s="117">
        <v>1</v>
      </c>
    </row>
    <row r="89" spans="1:12" ht="30" customHeight="1" x14ac:dyDescent="0.3">
      <c r="A89" s="74" t="str">
        <f>IF(L89=1,"T-Gen-"&amp;TEXT(COUNTIF($L$4:L89, "1"), "0"), "")</f>
        <v>T-Gen-75</v>
      </c>
      <c r="B89" s="56" t="s">
        <v>9</v>
      </c>
      <c r="C89" s="75" t="s">
        <v>252</v>
      </c>
      <c r="D89" s="58"/>
      <c r="E89" s="154"/>
      <c r="F89" s="155"/>
      <c r="G89" s="155" t="s">
        <v>67</v>
      </c>
      <c r="I89" s="131">
        <f t="shared" si="12"/>
        <v>5</v>
      </c>
      <c r="J89" s="131">
        <f t="shared" si="13"/>
        <v>0</v>
      </c>
      <c r="K89" s="131">
        <f t="shared" si="14"/>
        <v>0</v>
      </c>
      <c r="L89" s="117">
        <v>1</v>
      </c>
    </row>
    <row r="90" spans="1:12" ht="30" customHeight="1" x14ac:dyDescent="0.3">
      <c r="A90" s="74" t="str">
        <f>IF(L90=1,"T-Gen-"&amp;TEXT(COUNTIF($L$4:L90, "1"), "0"), "")</f>
        <v>T-Gen-76</v>
      </c>
      <c r="B90" s="56" t="s">
        <v>10</v>
      </c>
      <c r="C90" s="75" t="s">
        <v>253</v>
      </c>
      <c r="D90" s="58"/>
      <c r="E90" s="154"/>
      <c r="F90" s="155"/>
      <c r="G90" s="155" t="s">
        <v>67</v>
      </c>
      <c r="I90" s="131">
        <f t="shared" si="12"/>
        <v>1</v>
      </c>
      <c r="J90" s="131">
        <f t="shared" si="13"/>
        <v>0</v>
      </c>
      <c r="K90" s="131">
        <f t="shared" si="14"/>
        <v>0</v>
      </c>
      <c r="L90" s="117">
        <v>1</v>
      </c>
    </row>
    <row r="91" spans="1:12" ht="30" customHeight="1" x14ac:dyDescent="0.3">
      <c r="A91" s="74" t="str">
        <f>IF(L91=1,"T-Gen-"&amp;TEXT(COUNTIF($L$4:L91, "1"), "0"), "")</f>
        <v>T-Gen-77</v>
      </c>
      <c r="B91" s="56" t="s">
        <v>10</v>
      </c>
      <c r="C91" s="75" t="s">
        <v>254</v>
      </c>
      <c r="D91" s="58"/>
      <c r="E91" s="154"/>
      <c r="F91" s="155"/>
      <c r="G91" s="155" t="s">
        <v>67</v>
      </c>
      <c r="I91" s="131">
        <f t="shared" si="12"/>
        <v>1</v>
      </c>
      <c r="J91" s="131">
        <f t="shared" si="13"/>
        <v>0</v>
      </c>
      <c r="K91" s="131">
        <f t="shared" si="14"/>
        <v>0</v>
      </c>
      <c r="L91" s="117">
        <v>1</v>
      </c>
    </row>
    <row r="92" spans="1:12" ht="30" customHeight="1" x14ac:dyDescent="0.3"/>
    <row r="93" spans="1:12" ht="30" customHeight="1" x14ac:dyDescent="0.3"/>
    <row r="94" spans="1:12" ht="30" customHeight="1" x14ac:dyDescent="0.3"/>
    <row r="95" spans="1:12" ht="30" customHeight="1" x14ac:dyDescent="0.3"/>
    <row r="96" spans="1:12"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45"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59.25" customHeight="1" x14ac:dyDescent="0.3"/>
  </sheetData>
  <sheetProtection algorithmName="SHA-512" hashValue="AuNslRtVFyNhsidQlpdh822zlFdxcC/Az7BVf+84mI1F8LgjZkmC1/sWWQTrsYRP3KHDECBreaMRmdEa5PomFg==" saltValue="UZ2vn8VdTuYJp9ggBY5/Gw==" spinCount="100000" sheet="1" objects="1" scenarios="1"/>
  <mergeCells count="1">
    <mergeCell ref="O4:Q9"/>
  </mergeCells>
  <conditionalFormatting sqref="B1:B1048576">
    <cfRule type="cellIs" dxfId="67" priority="3" operator="equal">
      <formula>"Extremely Advantageous"</formula>
    </cfRule>
    <cfRule type="cellIs" dxfId="66" priority="6" operator="equal">
      <formula>"Informational"</formula>
    </cfRule>
    <cfRule type="cellIs" dxfId="65" priority="7" operator="equal">
      <formula>"Not Needed"</formula>
    </cfRule>
    <cfRule type="cellIs" dxfId="64" priority="8" operator="equal">
      <formula>"Critical"</formula>
    </cfRule>
  </conditionalFormatting>
  <conditionalFormatting sqref="B21:B22">
    <cfRule type="cellIs" dxfId="63" priority="9" operator="equal">
      <formula>"Highly Advantageous"</formula>
    </cfRule>
  </conditionalFormatting>
  <conditionalFormatting sqref="B24">
    <cfRule type="cellIs" dxfId="62" priority="4" operator="equal">
      <formula>"Highly Advantageous"</formula>
    </cfRule>
  </conditionalFormatting>
  <conditionalFormatting sqref="B29:B40">
    <cfRule type="cellIs" dxfId="61" priority="2" operator="equal">
      <formula>"Highly Advantageous"</formula>
    </cfRule>
  </conditionalFormatting>
  <conditionalFormatting sqref="G1:G2 G4:G8 G10:G20 G22 G24:G26 G28:G41 G43:G45 G47:G51 G53:G57 G59:G60 G62:G71 G73:G84 G86:G1048576">
    <cfRule type="cellIs" dxfId="60" priority="11" operator="equal">
      <formula>"Select from Drop Down List"</formula>
    </cfRule>
  </conditionalFormatting>
  <dataValidations count="2">
    <dataValidation type="list" allowBlank="1" showInputMessage="1" showErrorMessage="1" sqref="G4:G8 G10:G20 G22 G24:G26 G28:G41 G43:G45 G47:G51 G53:G57 G59:G60 G62:G71 G73:G84 G86:G91" xr:uid="{00000000-0002-0000-0400-000000000000}">
      <formula1>Availability</formula1>
      <formula2>0</formula2>
    </dataValidation>
    <dataValidation type="list" allowBlank="1" showInputMessage="1" showErrorMessage="1" errorTitle="Invalid specification type" error="Please enter a Specification type from the drop-down list." sqref="B4:B91" xr:uid="{00000000-0002-0000-0400-000001000000}">
      <formula1>SpecType</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Q150"/>
  <sheetViews>
    <sheetView zoomScaleNormal="100" zoomScalePageLayoutView="90" workbookViewId="0">
      <selection activeCell="D4" sqref="D4"/>
    </sheetView>
  </sheetViews>
  <sheetFormatPr defaultColWidth="9" defaultRowHeight="15.6" x14ac:dyDescent="0.3"/>
  <cols>
    <col min="1" max="1" width="10.59765625" style="174" customWidth="1"/>
    <col min="2" max="2" width="14.59765625" style="174" customWidth="1"/>
    <col min="3" max="3" width="65.59765625" style="175" customWidth="1"/>
    <col min="4" max="4" width="65.59765625" style="113" customWidth="1"/>
    <col min="5" max="5" width="10.59765625" style="113" hidden="1" customWidth="1"/>
    <col min="6" max="6" width="6.59765625" style="113" hidden="1" customWidth="1"/>
    <col min="7" max="7" width="30.59765625" style="113" customWidth="1"/>
    <col min="8" max="11" width="8.59765625" style="131" hidden="1" customWidth="1"/>
    <col min="12" max="12" width="0" style="113" hidden="1" customWidth="1"/>
    <col min="13" max="16384" width="9" style="113"/>
  </cols>
  <sheetData>
    <row r="1" spans="1:17" s="114" customFormat="1" ht="105" customHeight="1" thickBot="1" x14ac:dyDescent="0.3">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17" ht="16.2" thickBot="1" x14ac:dyDescent="0.35">
      <c r="A2" s="176" t="s">
        <v>256</v>
      </c>
      <c r="B2" s="177"/>
      <c r="C2" s="178"/>
      <c r="D2" s="126"/>
      <c r="E2" s="128"/>
      <c r="F2" s="128"/>
      <c r="G2" s="438"/>
      <c r="H2" s="131">
        <f>COUNTA(B4:B77)</f>
        <v>66</v>
      </c>
      <c r="K2" s="131">
        <f>SUM(K4:K77)</f>
        <v>0</v>
      </c>
    </row>
    <row r="3" spans="1:17" ht="63" thickBot="1" x14ac:dyDescent="0.35">
      <c r="A3" s="179"/>
      <c r="B3" s="177"/>
      <c r="C3" s="441" t="s">
        <v>165</v>
      </c>
      <c r="D3" s="442"/>
      <c r="E3" s="180"/>
      <c r="F3" s="180"/>
      <c r="G3" s="443"/>
      <c r="H3" s="131">
        <f>COUNTIF(G:G,"=Select from Drop Down List")</f>
        <v>66</v>
      </c>
    </row>
    <row r="4" spans="1:17" ht="32.25" customHeight="1" x14ac:dyDescent="0.3">
      <c r="A4" s="74" t="str">
        <f>IF(L4=1,"T-Cloud-"&amp;TEXT(COUNTIF($L$4:L4, "1"), "0"), "")</f>
        <v>T-Cloud-1</v>
      </c>
      <c r="B4" s="108" t="s">
        <v>9</v>
      </c>
      <c r="C4" s="98" t="s">
        <v>257</v>
      </c>
      <c r="D4" s="181"/>
      <c r="E4" s="182"/>
      <c r="F4" s="137">
        <v>1</v>
      </c>
      <c r="G4" s="439" t="s">
        <v>67</v>
      </c>
      <c r="H4" s="131">
        <f>COUNTIF(G:G,"=Function Available")</f>
        <v>0</v>
      </c>
      <c r="I4" s="131">
        <f t="shared" ref="I4:I15" si="0">IF(NOT(ISBLANK($B4)),VLOOKUP($B4,specdata,2,FALSE()),"")</f>
        <v>5</v>
      </c>
      <c r="J4" s="131">
        <f t="shared" ref="J4:J15" si="1">VLOOKUP(G4,AvailabilityData,2,FALSE())</f>
        <v>0</v>
      </c>
      <c r="K4" s="131">
        <f t="shared" ref="K4:K15" si="2">I4*J4</f>
        <v>0</v>
      </c>
      <c r="L4" s="113">
        <v>1</v>
      </c>
      <c r="O4" s="477"/>
      <c r="P4" s="477"/>
      <c r="Q4" s="477"/>
    </row>
    <row r="5" spans="1:17" ht="31.2" x14ac:dyDescent="0.3">
      <c r="A5" s="74" t="str">
        <f>IF(L5=1,"T-Cloud-"&amp;TEXT(COUNTIF($L$4:L5, "1"), "0"), "")</f>
        <v>T-Cloud-2</v>
      </c>
      <c r="B5" s="108" t="s">
        <v>9</v>
      </c>
      <c r="C5" s="95" t="s">
        <v>258</v>
      </c>
      <c r="D5" s="181"/>
      <c r="E5" s="182"/>
      <c r="F5" s="141">
        <v>1</v>
      </c>
      <c r="G5" s="155" t="s">
        <v>67</v>
      </c>
      <c r="H5" s="131">
        <f>COUNTIF(F:G,"=Function Not Available")</f>
        <v>0</v>
      </c>
      <c r="I5" s="131">
        <f t="shared" si="0"/>
        <v>5</v>
      </c>
      <c r="J5" s="131">
        <f t="shared" si="1"/>
        <v>0</v>
      </c>
      <c r="K5" s="131">
        <f t="shared" si="2"/>
        <v>0</v>
      </c>
      <c r="L5" s="113">
        <v>1</v>
      </c>
      <c r="O5" s="477"/>
      <c r="P5" s="477"/>
      <c r="Q5" s="477"/>
    </row>
    <row r="6" spans="1:17" ht="46.8" x14ac:dyDescent="0.3">
      <c r="A6" s="74" t="str">
        <f>IF(L6=1,"T-Cloud-"&amp;TEXT(COUNTIF($L$4:L6, "1"), "0"), "")</f>
        <v>T-Cloud-3</v>
      </c>
      <c r="B6" s="108" t="s">
        <v>9</v>
      </c>
      <c r="C6" s="85" t="s">
        <v>259</v>
      </c>
      <c r="D6" s="181"/>
      <c r="E6" s="182"/>
      <c r="F6" s="141">
        <v>1</v>
      </c>
      <c r="G6" s="155" t="s">
        <v>67</v>
      </c>
      <c r="H6" s="131">
        <f>COUNTIF(G:G,"=Exception")</f>
        <v>0</v>
      </c>
      <c r="I6" s="131">
        <f t="shared" si="0"/>
        <v>5</v>
      </c>
      <c r="J6" s="131">
        <f t="shared" si="1"/>
        <v>0</v>
      </c>
      <c r="K6" s="131">
        <f t="shared" si="2"/>
        <v>0</v>
      </c>
      <c r="L6" s="113">
        <v>1</v>
      </c>
      <c r="O6" s="477"/>
      <c r="P6" s="477"/>
      <c r="Q6" s="477"/>
    </row>
    <row r="7" spans="1:17" ht="31.2" x14ac:dyDescent="0.3">
      <c r="A7" s="74" t="str">
        <f>IF(L7=1,"T-Cloud-"&amp;TEXT(COUNTIF($L$4:L7, "1"), "0"), "")</f>
        <v>T-Cloud-4</v>
      </c>
      <c r="B7" s="108" t="s">
        <v>9</v>
      </c>
      <c r="C7" s="98" t="s">
        <v>260</v>
      </c>
      <c r="D7" s="181"/>
      <c r="E7" s="182"/>
      <c r="F7" s="141">
        <v>1</v>
      </c>
      <c r="G7" s="155" t="s">
        <v>67</v>
      </c>
      <c r="H7" s="152">
        <f>COUNTIFS(B:B,"=Critical",G:G,"=Select from Drop Down List")</f>
        <v>8</v>
      </c>
      <c r="I7" s="131">
        <f t="shared" si="0"/>
        <v>5</v>
      </c>
      <c r="J7" s="131">
        <f t="shared" si="1"/>
        <v>0</v>
      </c>
      <c r="K7" s="131">
        <f t="shared" si="2"/>
        <v>0</v>
      </c>
      <c r="L7" s="113">
        <v>1</v>
      </c>
      <c r="O7" s="477"/>
      <c r="P7" s="477"/>
      <c r="Q7" s="477"/>
    </row>
    <row r="8" spans="1:17" ht="30" customHeight="1" x14ac:dyDescent="0.3">
      <c r="A8" s="74" t="str">
        <f>IF(L8=1,"T-Cloud-"&amp;TEXT(COUNTIF($L$4:L8, "1"), "0"), "")</f>
        <v>T-Cloud-5</v>
      </c>
      <c r="B8" s="108" t="s">
        <v>9</v>
      </c>
      <c r="C8" s="85" t="s">
        <v>261</v>
      </c>
      <c r="D8" s="142"/>
      <c r="E8" s="182"/>
      <c r="F8" s="141">
        <v>1</v>
      </c>
      <c r="G8" s="155" t="s">
        <v>67</v>
      </c>
      <c r="H8" s="152">
        <f>COUNTIFS(B:B,"=Critical",G:G,"=Function Available")</f>
        <v>0</v>
      </c>
      <c r="I8" s="131">
        <f t="shared" si="0"/>
        <v>5</v>
      </c>
      <c r="J8" s="131">
        <f t="shared" si="1"/>
        <v>0</v>
      </c>
      <c r="K8" s="131">
        <f t="shared" si="2"/>
        <v>0</v>
      </c>
      <c r="L8" s="113">
        <v>1</v>
      </c>
    </row>
    <row r="9" spans="1:17" x14ac:dyDescent="0.3">
      <c r="A9" s="74" t="str">
        <f>IF(L9=1,"T-Cloud-"&amp;TEXT(COUNTIF($L$4:L9, "1"), "0"), "")</f>
        <v>T-Cloud-6</v>
      </c>
      <c r="B9" s="108" t="s">
        <v>9</v>
      </c>
      <c r="C9" s="85" t="s">
        <v>262</v>
      </c>
      <c r="D9" s="142"/>
      <c r="E9" s="182"/>
      <c r="F9" s="141">
        <v>1</v>
      </c>
      <c r="G9" s="155" t="s">
        <v>67</v>
      </c>
      <c r="H9" s="152">
        <f>COUNTIFS(B:B,"=Critical",G:G,"=Function Not Available")</f>
        <v>0</v>
      </c>
      <c r="I9" s="131">
        <f t="shared" si="0"/>
        <v>5</v>
      </c>
      <c r="J9" s="131">
        <f t="shared" si="1"/>
        <v>0</v>
      </c>
      <c r="K9" s="131">
        <f t="shared" si="2"/>
        <v>0</v>
      </c>
      <c r="L9" s="113">
        <v>1</v>
      </c>
    </row>
    <row r="10" spans="1:17" ht="46.8" x14ac:dyDescent="0.3">
      <c r="A10" s="74" t="str">
        <f>IF(L10=1,"T-Cloud-"&amp;TEXT(COUNTIF($L$4:L10, "1"), "0"), "")</f>
        <v>T-Cloud-7</v>
      </c>
      <c r="B10" s="108" t="s">
        <v>9</v>
      </c>
      <c r="C10" s="97" t="s">
        <v>263</v>
      </c>
      <c r="D10" s="183"/>
      <c r="E10" s="184"/>
      <c r="F10" s="161">
        <v>1</v>
      </c>
      <c r="G10" s="155" t="s">
        <v>67</v>
      </c>
      <c r="H10" s="152">
        <f>COUNTIFS(B:B,"=Critical",G:G,"=Exception")</f>
        <v>0</v>
      </c>
      <c r="I10" s="131">
        <f t="shared" si="0"/>
        <v>5</v>
      </c>
      <c r="J10" s="131">
        <f t="shared" si="1"/>
        <v>0</v>
      </c>
      <c r="K10" s="131">
        <f t="shared" si="2"/>
        <v>0</v>
      </c>
      <c r="L10" s="113">
        <v>1</v>
      </c>
    </row>
    <row r="11" spans="1:17" ht="30" customHeight="1" x14ac:dyDescent="0.3">
      <c r="A11" s="74" t="str">
        <f>IF(L11=1,"T-Cloud-"&amp;TEXT(COUNTIF($L$4:L11, "1"), "0"), "")</f>
        <v>T-Cloud-8</v>
      </c>
      <c r="B11" s="108" t="s">
        <v>10</v>
      </c>
      <c r="C11" s="85" t="s">
        <v>264</v>
      </c>
      <c r="D11" s="58"/>
      <c r="E11" s="185"/>
      <c r="F11" s="155">
        <v>1</v>
      </c>
      <c r="G11" s="281" t="s">
        <v>67</v>
      </c>
      <c r="H11" s="156">
        <f>COUNTIFS(B:B,"=Important",G:G,"=Select from Drop Down List")</f>
        <v>58</v>
      </c>
      <c r="I11" s="131">
        <f t="shared" si="0"/>
        <v>1</v>
      </c>
      <c r="J11" s="131">
        <f t="shared" si="1"/>
        <v>0</v>
      </c>
      <c r="K11" s="131">
        <f t="shared" si="2"/>
        <v>0</v>
      </c>
      <c r="L11" s="113">
        <v>1</v>
      </c>
    </row>
    <row r="12" spans="1:17" ht="46.8" x14ac:dyDescent="0.3">
      <c r="A12" s="74" t="str">
        <f>IF(L12=1,"T-Cloud-"&amp;TEXT(COUNTIF($L$4:L12, "1"), "0"), "")</f>
        <v>T-Cloud-9</v>
      </c>
      <c r="B12" s="56" t="s">
        <v>10</v>
      </c>
      <c r="C12" s="85" t="s">
        <v>265</v>
      </c>
      <c r="D12" s="186"/>
      <c r="E12" s="185"/>
      <c r="F12" s="155">
        <v>1</v>
      </c>
      <c r="G12" s="281" t="s">
        <v>67</v>
      </c>
      <c r="H12" s="156">
        <f>COUNTIFS(B:B,"=Important",G:G,"=Function Available")</f>
        <v>0</v>
      </c>
      <c r="I12" s="131">
        <f t="shared" si="0"/>
        <v>1</v>
      </c>
      <c r="J12" s="131">
        <f t="shared" si="1"/>
        <v>0</v>
      </c>
      <c r="K12" s="131">
        <f t="shared" si="2"/>
        <v>0</v>
      </c>
      <c r="L12" s="113">
        <v>1</v>
      </c>
    </row>
    <row r="13" spans="1:17" ht="30" customHeight="1" x14ac:dyDescent="0.3">
      <c r="A13" s="74" t="str">
        <f>IF(L13=1,"T-Cloud-"&amp;TEXT(COUNTIF($L$4:L13, "1"), "0"), "")</f>
        <v>T-Cloud-10</v>
      </c>
      <c r="B13" s="56" t="s">
        <v>10</v>
      </c>
      <c r="C13" s="85" t="s">
        <v>266</v>
      </c>
      <c r="D13" s="186"/>
      <c r="E13" s="185"/>
      <c r="F13" s="155">
        <v>1</v>
      </c>
      <c r="G13" s="281" t="s">
        <v>67</v>
      </c>
      <c r="H13" s="156">
        <f>COUNTIFS(B:B,"=Important",G:G,"=Function Not Available")</f>
        <v>0</v>
      </c>
      <c r="I13" s="131">
        <f t="shared" si="0"/>
        <v>1</v>
      </c>
      <c r="J13" s="131">
        <f t="shared" si="1"/>
        <v>0</v>
      </c>
      <c r="K13" s="131">
        <f t="shared" si="2"/>
        <v>0</v>
      </c>
      <c r="L13" s="113">
        <v>1</v>
      </c>
    </row>
    <row r="14" spans="1:17" ht="62.4" x14ac:dyDescent="0.3">
      <c r="A14" s="74" t="str">
        <f>IF(L14=1,"T-Cloud-"&amp;TEXT(COUNTIF($L$4:L14, "1"), "0"), "")</f>
        <v>T-Cloud-11</v>
      </c>
      <c r="B14" s="56" t="s">
        <v>10</v>
      </c>
      <c r="C14" s="85" t="s">
        <v>267</v>
      </c>
      <c r="D14" s="58"/>
      <c r="E14" s="185"/>
      <c r="F14" s="155">
        <v>1</v>
      </c>
      <c r="G14" s="281" t="s">
        <v>67</v>
      </c>
      <c r="H14" s="156">
        <f>COUNTIFS(B:B,"=Important",G:G,"=Exception")</f>
        <v>0</v>
      </c>
      <c r="I14" s="131">
        <f t="shared" si="0"/>
        <v>1</v>
      </c>
      <c r="J14" s="131">
        <f t="shared" si="1"/>
        <v>0</v>
      </c>
      <c r="K14" s="131">
        <f t="shared" si="2"/>
        <v>0</v>
      </c>
      <c r="L14" s="113">
        <v>1</v>
      </c>
    </row>
    <row r="15" spans="1:17" ht="30" customHeight="1" x14ac:dyDescent="0.3">
      <c r="A15" s="74" t="str">
        <f>IF(L15=1,"T-Cloud-"&amp;TEXT(COUNTIF($L$4:L15, "1"), "0"), "")</f>
        <v>T-Cloud-12</v>
      </c>
      <c r="B15" s="108" t="s">
        <v>10</v>
      </c>
      <c r="C15" s="98" t="s">
        <v>268</v>
      </c>
      <c r="D15" s="142"/>
      <c r="E15" s="182"/>
      <c r="F15" s="137">
        <v>1</v>
      </c>
      <c r="G15" s="155" t="s">
        <v>67</v>
      </c>
      <c r="H15" s="157">
        <f>COUNTIFS(B:B,"=Informational",G:G,"=Select from Drop Down List")</f>
        <v>0</v>
      </c>
      <c r="I15" s="131">
        <f t="shared" si="0"/>
        <v>1</v>
      </c>
      <c r="J15" s="131">
        <f t="shared" si="1"/>
        <v>0</v>
      </c>
      <c r="K15" s="131">
        <f t="shared" si="2"/>
        <v>0</v>
      </c>
      <c r="L15" s="113">
        <v>1</v>
      </c>
    </row>
    <row r="16" spans="1:17" x14ac:dyDescent="0.3">
      <c r="A16" s="187"/>
      <c r="B16" s="188"/>
      <c r="C16" s="189" t="s">
        <v>269</v>
      </c>
      <c r="D16" s="190"/>
      <c r="E16" s="191"/>
      <c r="F16" s="192"/>
      <c r="G16" s="432"/>
      <c r="H16" s="157">
        <f>COUNTIFS(B:B,"=Informational",G:G,"=Function Available")</f>
        <v>0</v>
      </c>
    </row>
    <row r="17" spans="1:12" ht="30" customHeight="1" x14ac:dyDescent="0.3">
      <c r="A17" s="74" t="str">
        <f>IF(L17=1,"T-Cloud-"&amp;TEXT(COUNTIF($L$4:L17, "1"), "0"), "")</f>
        <v>T-Cloud-13</v>
      </c>
      <c r="B17" s="108" t="s">
        <v>10</v>
      </c>
      <c r="C17" s="65" t="s">
        <v>270</v>
      </c>
      <c r="D17" s="142"/>
      <c r="E17" s="182"/>
      <c r="F17" s="141">
        <v>1</v>
      </c>
      <c r="G17" s="155" t="s">
        <v>67</v>
      </c>
      <c r="H17" s="157">
        <f>COUNTIFS(B:B,"=Informational",G:G,"=Function Not Available")</f>
        <v>0</v>
      </c>
      <c r="I17" s="131">
        <f>IF(NOT(ISBLANK($B17)),VLOOKUP($B17,specdata,2,FALSE()),"")</f>
        <v>1</v>
      </c>
      <c r="J17" s="131">
        <f>VLOOKUP(G17,AvailabilityData,2,FALSE())</f>
        <v>0</v>
      </c>
      <c r="K17" s="131">
        <f>I17*J17</f>
        <v>0</v>
      </c>
      <c r="L17" s="113">
        <v>1</v>
      </c>
    </row>
    <row r="18" spans="1:12" ht="30" customHeight="1" x14ac:dyDescent="0.3">
      <c r="A18" s="74" t="str">
        <f>IF(L18=1,"T-Cloud-"&amp;TEXT(COUNTIF($L$4:L18, "1"), "0"), "")</f>
        <v>T-Cloud-14</v>
      </c>
      <c r="B18" s="103" t="s">
        <v>10</v>
      </c>
      <c r="C18" s="193" t="s">
        <v>271</v>
      </c>
      <c r="D18" s="183"/>
      <c r="E18" s="184"/>
      <c r="F18" s="161">
        <v>1</v>
      </c>
      <c r="G18" s="155" t="s">
        <v>67</v>
      </c>
      <c r="H18" s="157">
        <f>COUNTIFS(B:B,"=Informational",G:G,"=Exception")</f>
        <v>0</v>
      </c>
      <c r="I18" s="131">
        <f>IF(NOT(ISBLANK($B18)),VLOOKUP($B18,specdata,2,FALSE()),"")</f>
        <v>1</v>
      </c>
      <c r="J18" s="131">
        <f>VLOOKUP(G18,AvailabilityData,2,FALSE())</f>
        <v>0</v>
      </c>
      <c r="K18" s="131">
        <f>I18*J18</f>
        <v>0</v>
      </c>
      <c r="L18" s="113">
        <v>1</v>
      </c>
    </row>
    <row r="19" spans="1:12" x14ac:dyDescent="0.3">
      <c r="A19" s="94"/>
      <c r="B19" s="71"/>
      <c r="C19" s="194" t="s">
        <v>272</v>
      </c>
      <c r="D19" s="149"/>
      <c r="E19" s="195"/>
      <c r="F19" s="151"/>
      <c r="G19" s="423"/>
      <c r="H19" s="157"/>
    </row>
    <row r="20" spans="1:12" ht="33" customHeight="1" x14ac:dyDescent="0.3">
      <c r="A20" s="74" t="str">
        <f>IF(L20=1,"T-Cloud-"&amp;TEXT(COUNTIF($L$4:L20, "1"), "0"), "")</f>
        <v>T-Cloud-15</v>
      </c>
      <c r="B20" s="108" t="s">
        <v>9</v>
      </c>
      <c r="C20" s="159" t="s">
        <v>273</v>
      </c>
      <c r="D20" s="181"/>
      <c r="E20" s="182"/>
      <c r="F20" s="137">
        <v>1</v>
      </c>
      <c r="G20" s="153" t="s">
        <v>67</v>
      </c>
      <c r="H20" s="157"/>
      <c r="I20" s="131">
        <f t="shared" ref="I20:I36" si="3">IF(NOT(ISBLANK($B20)),VLOOKUP($B20,specdata,2,FALSE()),"")</f>
        <v>5</v>
      </c>
      <c r="J20" s="131">
        <f t="shared" ref="J20:J36" si="4">VLOOKUP(G20,AvailabilityData,2,FALSE())</f>
        <v>0</v>
      </c>
      <c r="K20" s="131">
        <f t="shared" ref="K20:K36" si="5">I20*J20</f>
        <v>0</v>
      </c>
      <c r="L20" s="113">
        <v>1</v>
      </c>
    </row>
    <row r="21" spans="1:12" ht="30" customHeight="1" x14ac:dyDescent="0.3">
      <c r="A21" s="74" t="str">
        <f>IF(L21=1,"T-Cloud-"&amp;TEXT(COUNTIF($L$4:L21, "1"), "0"), "")</f>
        <v>T-Cloud-16</v>
      </c>
      <c r="B21" s="56" t="s">
        <v>10</v>
      </c>
      <c r="C21" s="65" t="s">
        <v>274</v>
      </c>
      <c r="D21" s="58"/>
      <c r="E21" s="182"/>
      <c r="F21" s="141">
        <v>1</v>
      </c>
      <c r="G21" s="440" t="s">
        <v>67</v>
      </c>
      <c r="H21" s="157"/>
      <c r="I21" s="131">
        <f t="shared" si="3"/>
        <v>1</v>
      </c>
      <c r="J21" s="131">
        <f t="shared" si="4"/>
        <v>0</v>
      </c>
      <c r="K21" s="131">
        <f t="shared" si="5"/>
        <v>0</v>
      </c>
      <c r="L21" s="113">
        <v>1</v>
      </c>
    </row>
    <row r="22" spans="1:12" ht="30" customHeight="1" x14ac:dyDescent="0.3">
      <c r="A22" s="74" t="str">
        <f>IF(L22=1,"T-Cloud-"&amp;TEXT(COUNTIF($L$4:L22, "1"), "0"), "")</f>
        <v>T-Cloud-17</v>
      </c>
      <c r="B22" s="56" t="s">
        <v>10</v>
      </c>
      <c r="C22" s="65" t="s">
        <v>275</v>
      </c>
      <c r="D22" s="58"/>
      <c r="E22" s="182"/>
      <c r="F22" s="141">
        <v>1</v>
      </c>
      <c r="G22" s="155" t="s">
        <v>67</v>
      </c>
      <c r="H22" s="157"/>
      <c r="I22" s="131">
        <f t="shared" si="3"/>
        <v>1</v>
      </c>
      <c r="J22" s="131">
        <f t="shared" si="4"/>
        <v>0</v>
      </c>
      <c r="K22" s="131">
        <f t="shared" si="5"/>
        <v>0</v>
      </c>
      <c r="L22" s="113">
        <v>1</v>
      </c>
    </row>
    <row r="23" spans="1:12" ht="30" customHeight="1" x14ac:dyDescent="0.3">
      <c r="A23" s="74" t="str">
        <f>IF(L23=1,"T-Cloud-"&amp;TEXT(COUNTIF($L$4:L23, "1"), "0"), "")</f>
        <v>T-Cloud-18</v>
      </c>
      <c r="B23" s="56" t="s">
        <v>10</v>
      </c>
      <c r="C23" s="65" t="s">
        <v>276</v>
      </c>
      <c r="D23" s="58"/>
      <c r="E23" s="182"/>
      <c r="F23" s="141">
        <v>1</v>
      </c>
      <c r="G23" s="155" t="s">
        <v>67</v>
      </c>
      <c r="H23" s="157"/>
      <c r="I23" s="131">
        <f t="shared" si="3"/>
        <v>1</v>
      </c>
      <c r="J23" s="131">
        <f t="shared" si="4"/>
        <v>0</v>
      </c>
      <c r="K23" s="131">
        <f t="shared" si="5"/>
        <v>0</v>
      </c>
      <c r="L23" s="113">
        <v>1</v>
      </c>
    </row>
    <row r="24" spans="1:12" ht="30" customHeight="1" x14ac:dyDescent="0.3">
      <c r="A24" s="74" t="str">
        <f>IF(L24=1,"T-Cloud-"&amp;TEXT(COUNTIF($L$4:L24, "1"), "0"), "")</f>
        <v>T-Cloud-19</v>
      </c>
      <c r="B24" s="56" t="s">
        <v>10</v>
      </c>
      <c r="C24" s="65" t="s">
        <v>277</v>
      </c>
      <c r="D24" s="58"/>
      <c r="E24" s="182"/>
      <c r="F24" s="141">
        <v>1</v>
      </c>
      <c r="G24" s="155" t="s">
        <v>67</v>
      </c>
      <c r="H24" s="157"/>
      <c r="I24" s="131">
        <f t="shared" si="3"/>
        <v>1</v>
      </c>
      <c r="J24" s="131">
        <f t="shared" si="4"/>
        <v>0</v>
      </c>
      <c r="K24" s="131">
        <f t="shared" si="5"/>
        <v>0</v>
      </c>
      <c r="L24" s="113">
        <v>1</v>
      </c>
    </row>
    <row r="25" spans="1:12" ht="30" customHeight="1" x14ac:dyDescent="0.3">
      <c r="A25" s="74" t="str">
        <f>IF(L25=1,"T-Cloud-"&amp;TEXT(COUNTIF($L$4:L25, "1"), "0"), "")</f>
        <v>T-Cloud-20</v>
      </c>
      <c r="B25" s="56" t="s">
        <v>10</v>
      </c>
      <c r="C25" s="65" t="s">
        <v>278</v>
      </c>
      <c r="D25" s="58"/>
      <c r="E25" s="182"/>
      <c r="F25" s="141">
        <v>1</v>
      </c>
      <c r="G25" s="155" t="s">
        <v>67</v>
      </c>
      <c r="H25" s="157"/>
      <c r="I25" s="131">
        <f t="shared" si="3"/>
        <v>1</v>
      </c>
      <c r="J25" s="131">
        <f t="shared" si="4"/>
        <v>0</v>
      </c>
      <c r="K25" s="131">
        <f t="shared" si="5"/>
        <v>0</v>
      </c>
      <c r="L25" s="113">
        <v>1</v>
      </c>
    </row>
    <row r="26" spans="1:12" ht="30" customHeight="1" x14ac:dyDescent="0.3">
      <c r="A26" s="74" t="str">
        <f>IF(L26=1,"T-Cloud-"&amp;TEXT(COUNTIF($L$4:L26, "1"), "0"), "")</f>
        <v>T-Cloud-21</v>
      </c>
      <c r="B26" s="56" t="s">
        <v>10</v>
      </c>
      <c r="C26" s="65" t="s">
        <v>279</v>
      </c>
      <c r="D26" s="58"/>
      <c r="E26" s="182"/>
      <c r="F26" s="141">
        <v>1</v>
      </c>
      <c r="G26" s="155" t="s">
        <v>67</v>
      </c>
      <c r="H26" s="157"/>
      <c r="I26" s="131">
        <f t="shared" si="3"/>
        <v>1</v>
      </c>
      <c r="J26" s="131">
        <f t="shared" si="4"/>
        <v>0</v>
      </c>
      <c r="K26" s="131">
        <f t="shared" si="5"/>
        <v>0</v>
      </c>
      <c r="L26" s="113">
        <v>1</v>
      </c>
    </row>
    <row r="27" spans="1:12" ht="30" customHeight="1" x14ac:dyDescent="0.3">
      <c r="A27" s="74" t="str">
        <f>IF(L27=1,"T-Cloud-"&amp;TEXT(COUNTIF($L$4:L27, "1"), "0"), "")</f>
        <v>T-Cloud-22</v>
      </c>
      <c r="B27" s="56" t="s">
        <v>10</v>
      </c>
      <c r="C27" s="65" t="s">
        <v>280</v>
      </c>
      <c r="D27" s="109"/>
      <c r="E27" s="182"/>
      <c r="F27" s="141">
        <v>1</v>
      </c>
      <c r="G27" s="155" t="s">
        <v>67</v>
      </c>
      <c r="H27" s="157"/>
      <c r="I27" s="131">
        <f t="shared" si="3"/>
        <v>1</v>
      </c>
      <c r="J27" s="131">
        <f t="shared" si="4"/>
        <v>0</v>
      </c>
      <c r="K27" s="131">
        <f t="shared" si="5"/>
        <v>0</v>
      </c>
      <c r="L27" s="113">
        <v>1</v>
      </c>
    </row>
    <row r="28" spans="1:12" ht="30" customHeight="1" x14ac:dyDescent="0.3">
      <c r="A28" s="74" t="str">
        <f>IF(L28=1,"T-Cloud-"&amp;TEXT(COUNTIF($L$4:L28, "1"), "0"), "")</f>
        <v>T-Cloud-23</v>
      </c>
      <c r="B28" s="56" t="s">
        <v>10</v>
      </c>
      <c r="C28" s="65" t="s">
        <v>281</v>
      </c>
      <c r="D28" s="109"/>
      <c r="E28" s="182"/>
      <c r="F28" s="141">
        <v>1</v>
      </c>
      <c r="G28" s="155" t="s">
        <v>67</v>
      </c>
      <c r="H28" s="157"/>
      <c r="I28" s="131">
        <f t="shared" si="3"/>
        <v>1</v>
      </c>
      <c r="J28" s="131">
        <f t="shared" si="4"/>
        <v>0</v>
      </c>
      <c r="K28" s="131">
        <f t="shared" si="5"/>
        <v>0</v>
      </c>
      <c r="L28" s="113">
        <v>1</v>
      </c>
    </row>
    <row r="29" spans="1:12" ht="45" customHeight="1" x14ac:dyDescent="0.3">
      <c r="A29" s="74" t="str">
        <f>IF(L29=1,"T-Cloud-"&amp;TEXT(COUNTIF($L$4:L29, "1"), "0"), "")</f>
        <v>T-Cloud-24</v>
      </c>
      <c r="B29" s="56" t="s">
        <v>10</v>
      </c>
      <c r="C29" s="65" t="s">
        <v>282</v>
      </c>
      <c r="D29" s="109"/>
      <c r="E29" s="182"/>
      <c r="F29" s="141">
        <v>1</v>
      </c>
      <c r="G29" s="155" t="s">
        <v>67</v>
      </c>
      <c r="H29" s="157"/>
      <c r="I29" s="131">
        <f t="shared" si="3"/>
        <v>1</v>
      </c>
      <c r="J29" s="131">
        <f t="shared" si="4"/>
        <v>0</v>
      </c>
      <c r="K29" s="131">
        <f t="shared" si="5"/>
        <v>0</v>
      </c>
      <c r="L29" s="113">
        <v>1</v>
      </c>
    </row>
    <row r="30" spans="1:12" ht="30" customHeight="1" x14ac:dyDescent="0.3">
      <c r="A30" s="74" t="str">
        <f>IF(L30=1,"T-Cloud-"&amp;TEXT(COUNTIF($L$4:L30, "1"), "0"), "")</f>
        <v>T-Cloud-25</v>
      </c>
      <c r="B30" s="56" t="s">
        <v>10</v>
      </c>
      <c r="C30" s="65" t="s">
        <v>283</v>
      </c>
      <c r="D30" s="109"/>
      <c r="E30" s="182"/>
      <c r="F30" s="141">
        <v>1</v>
      </c>
      <c r="G30" s="155" t="s">
        <v>67</v>
      </c>
      <c r="H30" s="157"/>
      <c r="I30" s="131">
        <f t="shared" si="3"/>
        <v>1</v>
      </c>
      <c r="J30" s="131">
        <f t="shared" si="4"/>
        <v>0</v>
      </c>
      <c r="K30" s="131">
        <f t="shared" si="5"/>
        <v>0</v>
      </c>
      <c r="L30" s="113">
        <v>1</v>
      </c>
    </row>
    <row r="31" spans="1:12" ht="30" customHeight="1" x14ac:dyDescent="0.3">
      <c r="A31" s="74" t="str">
        <f>IF(L31=1,"T-Cloud-"&amp;TEXT(COUNTIF($L$4:L31, "1"), "0"), "")</f>
        <v>T-Cloud-26</v>
      </c>
      <c r="B31" s="56" t="s">
        <v>10</v>
      </c>
      <c r="C31" s="65" t="s">
        <v>284</v>
      </c>
      <c r="D31" s="109"/>
      <c r="E31" s="182"/>
      <c r="F31" s="141">
        <v>1</v>
      </c>
      <c r="G31" s="155" t="s">
        <v>67</v>
      </c>
      <c r="H31" s="157"/>
      <c r="I31" s="131">
        <f t="shared" si="3"/>
        <v>1</v>
      </c>
      <c r="J31" s="131">
        <f t="shared" si="4"/>
        <v>0</v>
      </c>
      <c r="K31" s="131">
        <f t="shared" si="5"/>
        <v>0</v>
      </c>
      <c r="L31" s="113">
        <v>1</v>
      </c>
    </row>
    <row r="32" spans="1:12" ht="30" customHeight="1" x14ac:dyDescent="0.3">
      <c r="A32" s="74" t="str">
        <f>IF(L32=1,"T-Cloud-"&amp;TEXT(COUNTIF($L$4:L32, "1"), "0"), "")</f>
        <v>T-Cloud-27</v>
      </c>
      <c r="B32" s="56" t="s">
        <v>10</v>
      </c>
      <c r="C32" s="65" t="s">
        <v>285</v>
      </c>
      <c r="D32" s="109"/>
      <c r="E32" s="182"/>
      <c r="F32" s="141">
        <v>1</v>
      </c>
      <c r="G32" s="155" t="s">
        <v>67</v>
      </c>
      <c r="H32" s="157"/>
      <c r="I32" s="131">
        <f t="shared" si="3"/>
        <v>1</v>
      </c>
      <c r="J32" s="131">
        <f t="shared" si="4"/>
        <v>0</v>
      </c>
      <c r="K32" s="131">
        <f t="shared" si="5"/>
        <v>0</v>
      </c>
      <c r="L32" s="113">
        <v>1</v>
      </c>
    </row>
    <row r="33" spans="1:12" ht="30" customHeight="1" x14ac:dyDescent="0.3">
      <c r="A33" s="74" t="str">
        <f>IF(L33=1,"T-Cloud-"&amp;TEXT(COUNTIF($L$4:L33, "1"), "0"), "")</f>
        <v>T-Cloud-28</v>
      </c>
      <c r="B33" s="56" t="s">
        <v>10</v>
      </c>
      <c r="C33" s="65" t="s">
        <v>286</v>
      </c>
      <c r="D33" s="109"/>
      <c r="E33" s="182"/>
      <c r="F33" s="141">
        <v>1</v>
      </c>
      <c r="G33" s="155" t="s">
        <v>67</v>
      </c>
      <c r="H33" s="157"/>
      <c r="I33" s="131">
        <f t="shared" si="3"/>
        <v>1</v>
      </c>
      <c r="J33" s="131">
        <f t="shared" si="4"/>
        <v>0</v>
      </c>
      <c r="K33" s="131">
        <f t="shared" si="5"/>
        <v>0</v>
      </c>
      <c r="L33" s="113">
        <v>1</v>
      </c>
    </row>
    <row r="34" spans="1:12" ht="30" customHeight="1" x14ac:dyDescent="0.3">
      <c r="A34" s="74" t="str">
        <f>IF(L34=1,"T-Cloud-"&amp;TEXT(COUNTIF($L$4:L34, "1"), "0"), "")</f>
        <v>T-Cloud-29</v>
      </c>
      <c r="B34" s="56" t="s">
        <v>10</v>
      </c>
      <c r="C34" s="65" t="s">
        <v>287</v>
      </c>
      <c r="D34" s="109"/>
      <c r="E34" s="182"/>
      <c r="F34" s="141">
        <v>1</v>
      </c>
      <c r="G34" s="155" t="s">
        <v>67</v>
      </c>
      <c r="H34" s="157"/>
      <c r="I34" s="131">
        <f t="shared" si="3"/>
        <v>1</v>
      </c>
      <c r="J34" s="131">
        <f t="shared" si="4"/>
        <v>0</v>
      </c>
      <c r="K34" s="131">
        <f t="shared" si="5"/>
        <v>0</v>
      </c>
      <c r="L34" s="113">
        <v>1</v>
      </c>
    </row>
    <row r="35" spans="1:12" ht="30" customHeight="1" x14ac:dyDescent="0.3">
      <c r="A35" s="74" t="str">
        <f>IF(L35=1,"T-Cloud-"&amp;TEXT(COUNTIF($L$4:L35, "1"), "0"), "")</f>
        <v>T-Cloud-30</v>
      </c>
      <c r="B35" s="56" t="s">
        <v>10</v>
      </c>
      <c r="C35" s="65" t="s">
        <v>288</v>
      </c>
      <c r="D35" s="109"/>
      <c r="E35" s="182"/>
      <c r="F35" s="141">
        <v>1</v>
      </c>
      <c r="G35" s="155" t="s">
        <v>67</v>
      </c>
      <c r="H35" s="157"/>
      <c r="I35" s="131">
        <f t="shared" si="3"/>
        <v>1</v>
      </c>
      <c r="J35" s="131">
        <f t="shared" si="4"/>
        <v>0</v>
      </c>
      <c r="K35" s="131">
        <f t="shared" si="5"/>
        <v>0</v>
      </c>
      <c r="L35" s="113">
        <v>1</v>
      </c>
    </row>
    <row r="36" spans="1:12" ht="30" customHeight="1" x14ac:dyDescent="0.3">
      <c r="A36" s="74" t="str">
        <f>IF(L36=1,"T-Cloud-"&amp;TEXT(COUNTIF($L$4:L36, "1"), "0"), "")</f>
        <v>T-Cloud-31</v>
      </c>
      <c r="B36" s="56" t="s">
        <v>10</v>
      </c>
      <c r="C36" s="65" t="s">
        <v>289</v>
      </c>
      <c r="D36" s="109"/>
      <c r="E36" s="182"/>
      <c r="F36" s="141">
        <v>1</v>
      </c>
      <c r="G36" s="155" t="s">
        <v>67</v>
      </c>
      <c r="H36" s="157"/>
      <c r="I36" s="131">
        <f t="shared" si="3"/>
        <v>1</v>
      </c>
      <c r="J36" s="131">
        <f t="shared" si="4"/>
        <v>0</v>
      </c>
      <c r="K36" s="131">
        <f t="shared" si="5"/>
        <v>0</v>
      </c>
      <c r="L36" s="113">
        <v>1</v>
      </c>
    </row>
    <row r="37" spans="1:12" x14ac:dyDescent="0.3">
      <c r="A37" s="70"/>
      <c r="B37" s="71"/>
      <c r="C37" s="194" t="s">
        <v>290</v>
      </c>
      <c r="D37" s="196"/>
      <c r="E37" s="195"/>
      <c r="F37" s="151"/>
      <c r="G37" s="430"/>
      <c r="H37" s="157"/>
    </row>
    <row r="38" spans="1:12" ht="31.2" x14ac:dyDescent="0.3">
      <c r="A38" s="74" t="str">
        <f>IF(L38=1,"T-Cloud-"&amp;TEXT(COUNTIF($L$4:L38, "1"), "0"), "")</f>
        <v>T-Cloud-32</v>
      </c>
      <c r="B38" s="56" t="s">
        <v>10</v>
      </c>
      <c r="C38" s="98" t="s">
        <v>291</v>
      </c>
      <c r="D38" s="197"/>
      <c r="E38" s="182"/>
      <c r="F38" s="137">
        <v>1</v>
      </c>
      <c r="G38" s="153" t="s">
        <v>67</v>
      </c>
      <c r="H38" s="157"/>
      <c r="I38" s="131">
        <f t="shared" ref="I38:I44" si="6">IF(NOT(ISBLANK($B38)),VLOOKUP($B38,specdata,2,FALSE()),"")</f>
        <v>1</v>
      </c>
      <c r="J38" s="131">
        <f t="shared" ref="J38:J44" si="7">VLOOKUP(G38,AvailabilityData,2,FALSE())</f>
        <v>0</v>
      </c>
      <c r="K38" s="131">
        <f t="shared" ref="K38:K44" si="8">I38*J38</f>
        <v>0</v>
      </c>
      <c r="L38" s="113">
        <v>1</v>
      </c>
    </row>
    <row r="39" spans="1:12" ht="46.8" x14ac:dyDescent="0.3">
      <c r="A39" s="74" t="str">
        <f>IF(L39=1,"T-Cloud-"&amp;TEXT(COUNTIF($L$4:L39, "1"), "0"), "")</f>
        <v>T-Cloud-33</v>
      </c>
      <c r="B39" s="56" t="s">
        <v>10</v>
      </c>
      <c r="C39" s="85" t="s">
        <v>292</v>
      </c>
      <c r="D39" s="109"/>
      <c r="E39" s="182"/>
      <c r="F39" s="141">
        <v>1</v>
      </c>
      <c r="G39" s="155" t="s">
        <v>67</v>
      </c>
      <c r="H39" s="157"/>
      <c r="I39" s="131">
        <f t="shared" si="6"/>
        <v>1</v>
      </c>
      <c r="J39" s="131">
        <f t="shared" si="7"/>
        <v>0</v>
      </c>
      <c r="K39" s="131">
        <f t="shared" si="8"/>
        <v>0</v>
      </c>
      <c r="L39" s="113">
        <v>1</v>
      </c>
    </row>
    <row r="40" spans="1:12" ht="31.2" x14ac:dyDescent="0.3">
      <c r="A40" s="74" t="str">
        <f>IF(L40=1,"T-Cloud-"&amp;TEXT(COUNTIF($L$4:L40, "1"), "0"), "")</f>
        <v>T-Cloud-34</v>
      </c>
      <c r="B40" s="56" t="s">
        <v>10</v>
      </c>
      <c r="C40" s="85" t="s">
        <v>293</v>
      </c>
      <c r="D40" s="109"/>
      <c r="E40" s="182"/>
      <c r="F40" s="141">
        <v>1</v>
      </c>
      <c r="G40" s="155" t="s">
        <v>67</v>
      </c>
      <c r="H40" s="157"/>
      <c r="I40" s="131">
        <f t="shared" si="6"/>
        <v>1</v>
      </c>
      <c r="J40" s="131">
        <f t="shared" si="7"/>
        <v>0</v>
      </c>
      <c r="K40" s="131">
        <f t="shared" si="8"/>
        <v>0</v>
      </c>
      <c r="L40" s="113">
        <v>1</v>
      </c>
    </row>
    <row r="41" spans="1:12" ht="31.2" x14ac:dyDescent="0.3">
      <c r="A41" s="74" t="str">
        <f>IF(L41=1,"T-Cloud-"&amp;TEXT(COUNTIF($L$4:L41, "1"), "0"), "")</f>
        <v>T-Cloud-35</v>
      </c>
      <c r="B41" s="56" t="s">
        <v>10</v>
      </c>
      <c r="C41" s="85" t="s">
        <v>294</v>
      </c>
      <c r="D41" s="109"/>
      <c r="E41" s="182"/>
      <c r="F41" s="141">
        <v>1</v>
      </c>
      <c r="G41" s="155" t="s">
        <v>67</v>
      </c>
      <c r="H41" s="157"/>
      <c r="I41" s="131">
        <f t="shared" si="6"/>
        <v>1</v>
      </c>
      <c r="J41" s="131">
        <f t="shared" si="7"/>
        <v>0</v>
      </c>
      <c r="K41" s="131">
        <f t="shared" si="8"/>
        <v>0</v>
      </c>
      <c r="L41" s="113">
        <v>1</v>
      </c>
    </row>
    <row r="42" spans="1:12" ht="62.4" x14ac:dyDescent="0.3">
      <c r="A42" s="74" t="str">
        <f>IF(L42=1,"T-Cloud-"&amp;TEXT(COUNTIF($L$4:L42, "1"), "0"), "")</f>
        <v>T-Cloud-36</v>
      </c>
      <c r="B42" s="56" t="s">
        <v>10</v>
      </c>
      <c r="C42" s="85" t="s">
        <v>295</v>
      </c>
      <c r="D42" s="109"/>
      <c r="E42" s="182"/>
      <c r="F42" s="141">
        <v>1</v>
      </c>
      <c r="G42" s="155" t="s">
        <v>67</v>
      </c>
      <c r="H42" s="157"/>
      <c r="I42" s="131">
        <f t="shared" si="6"/>
        <v>1</v>
      </c>
      <c r="J42" s="131">
        <f t="shared" si="7"/>
        <v>0</v>
      </c>
      <c r="K42" s="131">
        <f t="shared" si="8"/>
        <v>0</v>
      </c>
      <c r="L42" s="113">
        <v>1</v>
      </c>
    </row>
    <row r="43" spans="1:12" ht="30" customHeight="1" x14ac:dyDescent="0.3">
      <c r="A43" s="74" t="str">
        <f>IF(L43=1,"T-Cloud-"&amp;TEXT(COUNTIF($L$4:L43, "1"), "0"), "")</f>
        <v>T-Cloud-37</v>
      </c>
      <c r="B43" s="56" t="s">
        <v>10</v>
      </c>
      <c r="C43" s="85" t="s">
        <v>296</v>
      </c>
      <c r="D43" s="198"/>
      <c r="E43" s="182"/>
      <c r="F43" s="141">
        <v>1</v>
      </c>
      <c r="G43" s="155" t="s">
        <v>67</v>
      </c>
      <c r="H43" s="157"/>
      <c r="I43" s="131">
        <f t="shared" si="6"/>
        <v>1</v>
      </c>
      <c r="J43" s="131">
        <f t="shared" si="7"/>
        <v>0</v>
      </c>
      <c r="K43" s="131">
        <f t="shared" si="8"/>
        <v>0</v>
      </c>
      <c r="L43" s="113">
        <v>1</v>
      </c>
    </row>
    <row r="44" spans="1:12" ht="30" customHeight="1" x14ac:dyDescent="0.3">
      <c r="A44" s="74" t="str">
        <f>IF(L44=1,"T-Cloud-"&amp;TEXT(COUNTIF($L$4:L44, "1"), "0"), "")</f>
        <v>T-Cloud-38</v>
      </c>
      <c r="B44" s="56" t="s">
        <v>10</v>
      </c>
      <c r="C44" s="97" t="s">
        <v>297</v>
      </c>
      <c r="D44" s="199"/>
      <c r="E44" s="184"/>
      <c r="F44" s="161">
        <v>1</v>
      </c>
      <c r="G44" s="155" t="s">
        <v>67</v>
      </c>
      <c r="H44" s="157"/>
      <c r="I44" s="131">
        <f t="shared" si="6"/>
        <v>1</v>
      </c>
      <c r="J44" s="131">
        <f t="shared" si="7"/>
        <v>0</v>
      </c>
      <c r="K44" s="131">
        <f t="shared" si="8"/>
        <v>0</v>
      </c>
      <c r="L44" s="113">
        <v>1</v>
      </c>
    </row>
    <row r="45" spans="1:12" x14ac:dyDescent="0.3">
      <c r="A45" s="70"/>
      <c r="B45" s="71"/>
      <c r="C45" s="194" t="s">
        <v>139</v>
      </c>
      <c r="D45" s="196"/>
      <c r="E45" s="195"/>
      <c r="F45" s="151"/>
      <c r="G45" s="423"/>
      <c r="H45" s="157"/>
    </row>
    <row r="46" spans="1:12" ht="31.2" x14ac:dyDescent="0.3">
      <c r="A46" s="74" t="str">
        <f>IF(L46=1,"T-Cloud-"&amp;TEXT(COUNTIF($L$4:L46, "1"), "0"), "")</f>
        <v>T-Cloud-39</v>
      </c>
      <c r="B46" s="56" t="s">
        <v>10</v>
      </c>
      <c r="C46" s="98" t="s">
        <v>298</v>
      </c>
      <c r="D46" s="197"/>
      <c r="E46" s="182"/>
      <c r="F46" s="137">
        <v>1</v>
      </c>
      <c r="G46" s="153" t="s">
        <v>67</v>
      </c>
      <c r="H46" s="157"/>
      <c r="I46" s="131">
        <f t="shared" ref="I46:I57" si="9">IF(NOT(ISBLANK($B46)),VLOOKUP($B46,specdata,2,FALSE()),"")</f>
        <v>1</v>
      </c>
      <c r="J46" s="131">
        <f t="shared" ref="J46:J57" si="10">VLOOKUP(G46,AvailabilityData,2,FALSE())</f>
        <v>0</v>
      </c>
      <c r="K46" s="131">
        <f t="shared" ref="K46:K57" si="11">I46*J46</f>
        <v>0</v>
      </c>
      <c r="L46" s="113">
        <v>1</v>
      </c>
    </row>
    <row r="47" spans="1:12" ht="30" customHeight="1" x14ac:dyDescent="0.3">
      <c r="A47" s="74" t="str">
        <f>IF(L47=1,"T-Cloud-"&amp;TEXT(COUNTIF($L$4:L47, "1"), "0"), "")</f>
        <v>T-Cloud-40</v>
      </c>
      <c r="B47" s="108" t="s">
        <v>10</v>
      </c>
      <c r="C47" s="159" t="s">
        <v>299</v>
      </c>
      <c r="D47" s="197"/>
      <c r="E47" s="182"/>
      <c r="F47" s="137">
        <v>1</v>
      </c>
      <c r="G47" s="153" t="s">
        <v>67</v>
      </c>
      <c r="H47" s="157"/>
      <c r="I47" s="131">
        <f t="shared" si="9"/>
        <v>1</v>
      </c>
      <c r="J47" s="131">
        <f t="shared" si="10"/>
        <v>0</v>
      </c>
      <c r="K47" s="131">
        <f t="shared" si="11"/>
        <v>0</v>
      </c>
      <c r="L47" s="113">
        <v>1</v>
      </c>
    </row>
    <row r="48" spans="1:12" ht="30" customHeight="1" x14ac:dyDescent="0.3">
      <c r="A48" s="74" t="str">
        <f>IF(L48=1,"T-Cloud-"&amp;TEXT(COUNTIF($L$4:L48, "1"), "0"), "")</f>
        <v>T-Cloud-41</v>
      </c>
      <c r="B48" s="56" t="s">
        <v>10</v>
      </c>
      <c r="C48" s="65" t="s">
        <v>300</v>
      </c>
      <c r="D48" s="198"/>
      <c r="E48" s="182"/>
      <c r="F48" s="141">
        <v>1</v>
      </c>
      <c r="G48" s="155" t="s">
        <v>67</v>
      </c>
      <c r="H48" s="157"/>
      <c r="I48" s="131">
        <f t="shared" si="9"/>
        <v>1</v>
      </c>
      <c r="J48" s="131">
        <f t="shared" si="10"/>
        <v>0</v>
      </c>
      <c r="K48" s="131">
        <f t="shared" si="11"/>
        <v>0</v>
      </c>
      <c r="L48" s="113">
        <v>1</v>
      </c>
    </row>
    <row r="49" spans="1:12" ht="30" customHeight="1" x14ac:dyDescent="0.3">
      <c r="A49" s="74" t="str">
        <f>IF(L49=1,"T-Cloud-"&amp;TEXT(COUNTIF($L$4:L49, "1"), "0"), "")</f>
        <v>T-Cloud-42</v>
      </c>
      <c r="B49" s="56" t="s">
        <v>10</v>
      </c>
      <c r="C49" s="65" t="s">
        <v>301</v>
      </c>
      <c r="D49" s="198"/>
      <c r="E49" s="182"/>
      <c r="F49" s="141">
        <v>1</v>
      </c>
      <c r="G49" s="155" t="s">
        <v>67</v>
      </c>
      <c r="H49" s="157"/>
      <c r="I49" s="131">
        <f t="shared" si="9"/>
        <v>1</v>
      </c>
      <c r="J49" s="131">
        <f t="shared" si="10"/>
        <v>0</v>
      </c>
      <c r="K49" s="131">
        <f t="shared" si="11"/>
        <v>0</v>
      </c>
      <c r="L49" s="113">
        <v>1</v>
      </c>
    </row>
    <row r="50" spans="1:12" ht="30" customHeight="1" x14ac:dyDescent="0.3">
      <c r="A50" s="74" t="str">
        <f>IF(L50=1,"T-Cloud-"&amp;TEXT(COUNTIF($L$4:L50, "1"), "0"), "")</f>
        <v>T-Cloud-43</v>
      </c>
      <c r="B50" s="56" t="s">
        <v>10</v>
      </c>
      <c r="C50" s="65" t="s">
        <v>302</v>
      </c>
      <c r="D50" s="109"/>
      <c r="E50" s="182"/>
      <c r="F50" s="141">
        <v>1</v>
      </c>
      <c r="G50" s="155" t="s">
        <v>67</v>
      </c>
      <c r="H50" s="157"/>
      <c r="I50" s="131">
        <f t="shared" si="9"/>
        <v>1</v>
      </c>
      <c r="J50" s="131">
        <f t="shared" si="10"/>
        <v>0</v>
      </c>
      <c r="K50" s="131">
        <f t="shared" si="11"/>
        <v>0</v>
      </c>
      <c r="L50" s="113">
        <v>1</v>
      </c>
    </row>
    <row r="51" spans="1:12" ht="30" customHeight="1" x14ac:dyDescent="0.3">
      <c r="A51" s="74" t="str">
        <f>IF(L51=1,"T-Cloud-"&amp;TEXT(COUNTIF($L$4:L51, "1"), "0"), "")</f>
        <v>T-Cloud-44</v>
      </c>
      <c r="B51" s="56" t="s">
        <v>10</v>
      </c>
      <c r="C51" s="85" t="s">
        <v>303</v>
      </c>
      <c r="D51" s="109"/>
      <c r="E51" s="182"/>
      <c r="F51" s="141">
        <v>1</v>
      </c>
      <c r="G51" s="155" t="s">
        <v>67</v>
      </c>
      <c r="H51" s="157"/>
      <c r="I51" s="131">
        <f t="shared" si="9"/>
        <v>1</v>
      </c>
      <c r="J51" s="131">
        <f t="shared" si="10"/>
        <v>0</v>
      </c>
      <c r="K51" s="131">
        <f t="shared" si="11"/>
        <v>0</v>
      </c>
      <c r="L51" s="113">
        <v>1</v>
      </c>
    </row>
    <row r="52" spans="1:12" ht="46.8" x14ac:dyDescent="0.3">
      <c r="A52" s="74" t="str">
        <f>IF(L52=1,"T-Cloud-"&amp;TEXT(COUNTIF($L$4:L52, "1"), "0"), "")</f>
        <v>T-Cloud-45</v>
      </c>
      <c r="B52" s="56" t="s">
        <v>10</v>
      </c>
      <c r="C52" s="85" t="s">
        <v>304</v>
      </c>
      <c r="D52" s="109"/>
      <c r="E52" s="182"/>
      <c r="F52" s="141">
        <v>1</v>
      </c>
      <c r="G52" s="155" t="s">
        <v>67</v>
      </c>
      <c r="H52" s="157"/>
      <c r="I52" s="131">
        <f t="shared" si="9"/>
        <v>1</v>
      </c>
      <c r="J52" s="131">
        <f t="shared" si="10"/>
        <v>0</v>
      </c>
      <c r="K52" s="131">
        <f t="shared" si="11"/>
        <v>0</v>
      </c>
      <c r="L52" s="113">
        <v>1</v>
      </c>
    </row>
    <row r="53" spans="1:12" ht="30" customHeight="1" x14ac:dyDescent="0.3">
      <c r="A53" s="74" t="str">
        <f>IF(L53=1,"T-Cloud-"&amp;TEXT(COUNTIF($L$4:L53, "1"), "0"), "")</f>
        <v>T-Cloud-46</v>
      </c>
      <c r="B53" s="56" t="s">
        <v>10</v>
      </c>
      <c r="C53" s="85" t="s">
        <v>305</v>
      </c>
      <c r="D53" s="109"/>
      <c r="E53" s="182"/>
      <c r="F53" s="141">
        <v>1</v>
      </c>
      <c r="G53" s="155" t="s">
        <v>67</v>
      </c>
      <c r="H53" s="157"/>
      <c r="I53" s="131">
        <f t="shared" si="9"/>
        <v>1</v>
      </c>
      <c r="J53" s="131">
        <f t="shared" si="10"/>
        <v>0</v>
      </c>
      <c r="K53" s="131">
        <f t="shared" si="11"/>
        <v>0</v>
      </c>
      <c r="L53" s="113">
        <v>1</v>
      </c>
    </row>
    <row r="54" spans="1:12" ht="31.2" x14ac:dyDescent="0.3">
      <c r="A54" s="74" t="str">
        <f>IF(L54=1,"T-Cloud-"&amp;TEXT(COUNTIF($L$4:L54, "1"), "0"), "")</f>
        <v>T-Cloud-47</v>
      </c>
      <c r="B54" s="56" t="s">
        <v>10</v>
      </c>
      <c r="C54" s="85" t="s">
        <v>306</v>
      </c>
      <c r="D54" s="109"/>
      <c r="E54" s="182"/>
      <c r="F54" s="141">
        <v>1</v>
      </c>
      <c r="G54" s="155" t="s">
        <v>67</v>
      </c>
      <c r="H54" s="157"/>
      <c r="I54" s="131">
        <f t="shared" si="9"/>
        <v>1</v>
      </c>
      <c r="J54" s="131">
        <f t="shared" si="10"/>
        <v>0</v>
      </c>
      <c r="K54" s="131">
        <f t="shared" si="11"/>
        <v>0</v>
      </c>
      <c r="L54" s="113">
        <v>1</v>
      </c>
    </row>
    <row r="55" spans="1:12" ht="46.8" x14ac:dyDescent="0.3">
      <c r="A55" s="74" t="str">
        <f>IF(L55=1,"T-Cloud-"&amp;TEXT(COUNTIF($L$4:L55, "1"), "0"), "")</f>
        <v>T-Cloud-48</v>
      </c>
      <c r="B55" s="56" t="s">
        <v>10</v>
      </c>
      <c r="C55" s="85" t="s">
        <v>307</v>
      </c>
      <c r="D55" s="109"/>
      <c r="E55" s="182"/>
      <c r="F55" s="141">
        <v>1</v>
      </c>
      <c r="G55" s="155" t="s">
        <v>67</v>
      </c>
      <c r="H55" s="157"/>
      <c r="I55" s="131">
        <f t="shared" si="9"/>
        <v>1</v>
      </c>
      <c r="J55" s="131">
        <f t="shared" si="10"/>
        <v>0</v>
      </c>
      <c r="K55" s="131">
        <f t="shared" si="11"/>
        <v>0</v>
      </c>
      <c r="L55" s="113">
        <v>1</v>
      </c>
    </row>
    <row r="56" spans="1:12" ht="60" customHeight="1" x14ac:dyDescent="0.3">
      <c r="A56" s="74" t="str">
        <f>IF(L56=1,"T-Cloud-"&amp;TEXT(COUNTIF($L$4:L56, "1"), "0"), "")</f>
        <v>T-Cloud-49</v>
      </c>
      <c r="B56" s="56" t="s">
        <v>10</v>
      </c>
      <c r="C56" s="85" t="s">
        <v>308</v>
      </c>
      <c r="D56" s="109"/>
      <c r="E56" s="182"/>
      <c r="F56" s="141">
        <v>1</v>
      </c>
      <c r="G56" s="155" t="s">
        <v>67</v>
      </c>
      <c r="H56" s="157"/>
      <c r="I56" s="131">
        <f t="shared" si="9"/>
        <v>1</v>
      </c>
      <c r="J56" s="131">
        <f t="shared" si="10"/>
        <v>0</v>
      </c>
      <c r="K56" s="131">
        <f t="shared" si="11"/>
        <v>0</v>
      </c>
      <c r="L56" s="113">
        <v>1</v>
      </c>
    </row>
    <row r="57" spans="1:12" ht="31.2" x14ac:dyDescent="0.3">
      <c r="A57" s="74" t="str">
        <f>IF(L57=1,"T-Cloud-"&amp;TEXT(COUNTIF($L$4:L57, "1"), "0"), "")</f>
        <v>T-Cloud-50</v>
      </c>
      <c r="B57" s="56" t="s">
        <v>10</v>
      </c>
      <c r="C57" s="97" t="s">
        <v>309</v>
      </c>
      <c r="D57" s="200"/>
      <c r="E57" s="184"/>
      <c r="F57" s="161">
        <v>1</v>
      </c>
      <c r="G57" s="155" t="s">
        <v>67</v>
      </c>
      <c r="H57" s="157"/>
      <c r="I57" s="131">
        <f t="shared" si="9"/>
        <v>1</v>
      </c>
      <c r="J57" s="131">
        <f t="shared" si="10"/>
        <v>0</v>
      </c>
      <c r="K57" s="131">
        <f t="shared" si="11"/>
        <v>0</v>
      </c>
      <c r="L57" s="113">
        <v>1</v>
      </c>
    </row>
    <row r="58" spans="1:12" x14ac:dyDescent="0.3">
      <c r="A58" s="70"/>
      <c r="B58" s="71"/>
      <c r="C58" s="194" t="s">
        <v>310</v>
      </c>
      <c r="D58" s="196"/>
      <c r="E58" s="195"/>
      <c r="F58" s="151"/>
      <c r="G58" s="423"/>
      <c r="H58" s="157"/>
    </row>
    <row r="59" spans="1:12" ht="46.8" x14ac:dyDescent="0.3">
      <c r="A59" s="74" t="str">
        <f>IF(L59=1,"T-Cloud-"&amp;TEXT(COUNTIF($L$4:L59, "1"), "0"), "")</f>
        <v>T-Cloud-51</v>
      </c>
      <c r="B59" s="108" t="s">
        <v>10</v>
      </c>
      <c r="C59" s="98" t="s">
        <v>311</v>
      </c>
      <c r="D59" s="197"/>
      <c r="E59" s="182"/>
      <c r="F59" s="137">
        <v>1</v>
      </c>
      <c r="G59" s="153" t="s">
        <v>67</v>
      </c>
      <c r="H59" s="157"/>
      <c r="I59" s="131">
        <f>IF(NOT(ISBLANK($B59)),VLOOKUP($B59,specdata,2,FALSE()),"")</f>
        <v>1</v>
      </c>
      <c r="J59" s="131">
        <f>VLOOKUP(G59,AvailabilityData,2,FALSE())</f>
        <v>0</v>
      </c>
      <c r="K59" s="131">
        <f>I59*J59</f>
        <v>0</v>
      </c>
      <c r="L59" s="113">
        <v>1</v>
      </c>
    </row>
    <row r="60" spans="1:12" ht="46.8" x14ac:dyDescent="0.3">
      <c r="A60" s="74" t="str">
        <f>IF(L60=1,"T-Cloud-"&amp;TEXT(COUNTIF($L$4:L60, "1"), "0"), "")</f>
        <v>T-Cloud-52</v>
      </c>
      <c r="B60" s="56" t="s">
        <v>10</v>
      </c>
      <c r="C60" s="85" t="s">
        <v>312</v>
      </c>
      <c r="D60" s="109"/>
      <c r="E60" s="182"/>
      <c r="F60" s="141">
        <v>1</v>
      </c>
      <c r="G60" s="155" t="s">
        <v>67</v>
      </c>
      <c r="H60" s="157"/>
      <c r="I60" s="131">
        <f>IF(NOT(ISBLANK($B60)),VLOOKUP($B60,specdata,2,FALSE()),"")</f>
        <v>1</v>
      </c>
      <c r="J60" s="131">
        <f>VLOOKUP(G60,AvailabilityData,2,FALSE())</f>
        <v>0</v>
      </c>
      <c r="K60" s="131">
        <f>I60*J60</f>
        <v>0</v>
      </c>
      <c r="L60" s="113">
        <v>1</v>
      </c>
    </row>
    <row r="61" spans="1:12" x14ac:dyDescent="0.3">
      <c r="A61" s="70"/>
      <c r="B61" s="71"/>
      <c r="C61" s="194" t="s">
        <v>313</v>
      </c>
      <c r="D61" s="196"/>
      <c r="E61" s="195"/>
      <c r="F61" s="151"/>
      <c r="G61" s="430"/>
      <c r="H61" s="157"/>
    </row>
    <row r="62" spans="1:12" ht="30" customHeight="1" x14ac:dyDescent="0.3">
      <c r="A62" s="74" t="str">
        <f>IF(L62=1,"T-Cloud-"&amp;TEXT(COUNTIF($L$4:L62, "1"), "0"), "")</f>
        <v>T-Cloud-53</v>
      </c>
      <c r="B62" s="56" t="s">
        <v>10</v>
      </c>
      <c r="C62" s="98" t="s">
        <v>314</v>
      </c>
      <c r="D62" s="197"/>
      <c r="E62" s="182"/>
      <c r="F62" s="137">
        <v>1</v>
      </c>
      <c r="G62" s="153" t="s">
        <v>67</v>
      </c>
      <c r="H62" s="157"/>
      <c r="I62" s="131">
        <f t="shared" ref="I62:I69" si="12">IF(NOT(ISBLANK($B62)),VLOOKUP($B62,specdata,2,FALSE()),"")</f>
        <v>1</v>
      </c>
      <c r="J62" s="131">
        <f t="shared" ref="J62:J69" si="13">VLOOKUP(G62,AvailabilityData,2,FALSE())</f>
        <v>0</v>
      </c>
      <c r="K62" s="131">
        <f t="shared" ref="K62:K69" si="14">I62*J62</f>
        <v>0</v>
      </c>
      <c r="L62" s="113">
        <v>1</v>
      </c>
    </row>
    <row r="63" spans="1:12" ht="46.8" x14ac:dyDescent="0.3">
      <c r="A63" s="74" t="str">
        <f>IF(L63=1,"T-Cloud-"&amp;TEXT(COUNTIF($L$4:L63, "1"), "0"), "")</f>
        <v>T-Cloud-54</v>
      </c>
      <c r="B63" s="56" t="s">
        <v>10</v>
      </c>
      <c r="C63" s="85" t="s">
        <v>315</v>
      </c>
      <c r="D63" s="109"/>
      <c r="E63" s="182"/>
      <c r="F63" s="141">
        <v>1</v>
      </c>
      <c r="G63" s="155" t="s">
        <v>67</v>
      </c>
      <c r="H63" s="157"/>
      <c r="I63" s="131">
        <f t="shared" si="12"/>
        <v>1</v>
      </c>
      <c r="J63" s="131">
        <f t="shared" si="13"/>
        <v>0</v>
      </c>
      <c r="K63" s="131">
        <f t="shared" si="14"/>
        <v>0</v>
      </c>
      <c r="L63" s="113">
        <v>1</v>
      </c>
    </row>
    <row r="64" spans="1:12" ht="31.2" x14ac:dyDescent="0.3">
      <c r="A64" s="74" t="str">
        <f>IF(L64=1,"T-Cloud-"&amp;TEXT(COUNTIF($L$4:L64, "1"), "0"), "")</f>
        <v>T-Cloud-55</v>
      </c>
      <c r="B64" s="56" t="s">
        <v>10</v>
      </c>
      <c r="C64" s="85" t="s">
        <v>316</v>
      </c>
      <c r="D64" s="109"/>
      <c r="E64" s="182"/>
      <c r="F64" s="141">
        <v>1</v>
      </c>
      <c r="G64" s="155" t="s">
        <v>67</v>
      </c>
      <c r="H64" s="157"/>
      <c r="I64" s="131">
        <f t="shared" si="12"/>
        <v>1</v>
      </c>
      <c r="J64" s="131">
        <f t="shared" si="13"/>
        <v>0</v>
      </c>
      <c r="K64" s="131">
        <f t="shared" si="14"/>
        <v>0</v>
      </c>
      <c r="L64" s="113">
        <v>1</v>
      </c>
    </row>
    <row r="65" spans="1:12" ht="30" customHeight="1" x14ac:dyDescent="0.3">
      <c r="A65" s="74" t="str">
        <f>IF(L65=1,"T-Cloud-"&amp;TEXT(COUNTIF($L$4:L65, "1"), "0"), "")</f>
        <v>T-Cloud-56</v>
      </c>
      <c r="B65" s="56" t="s">
        <v>10</v>
      </c>
      <c r="C65" s="85" t="s">
        <v>317</v>
      </c>
      <c r="D65" s="109"/>
      <c r="E65" s="182"/>
      <c r="F65" s="141">
        <v>1</v>
      </c>
      <c r="G65" s="155" t="s">
        <v>67</v>
      </c>
      <c r="H65" s="157"/>
      <c r="I65" s="131">
        <f t="shared" si="12"/>
        <v>1</v>
      </c>
      <c r="J65" s="131">
        <f t="shared" si="13"/>
        <v>0</v>
      </c>
      <c r="K65" s="131">
        <f t="shared" si="14"/>
        <v>0</v>
      </c>
      <c r="L65" s="113">
        <v>1</v>
      </c>
    </row>
    <row r="66" spans="1:12" ht="30" customHeight="1" x14ac:dyDescent="0.3">
      <c r="A66" s="74" t="str">
        <f>IF(L66=1,"T-Cloud-"&amp;TEXT(COUNTIF($L$4:L66, "1"), "0"), "")</f>
        <v>T-Cloud-57</v>
      </c>
      <c r="B66" s="56" t="s">
        <v>10</v>
      </c>
      <c r="C66" s="85" t="s">
        <v>318</v>
      </c>
      <c r="D66" s="109"/>
      <c r="E66" s="182"/>
      <c r="F66" s="141">
        <v>1</v>
      </c>
      <c r="G66" s="155" t="s">
        <v>67</v>
      </c>
      <c r="H66" s="157"/>
      <c r="I66" s="131">
        <f t="shared" si="12"/>
        <v>1</v>
      </c>
      <c r="J66" s="131">
        <f t="shared" si="13"/>
        <v>0</v>
      </c>
      <c r="K66" s="131">
        <f t="shared" si="14"/>
        <v>0</v>
      </c>
      <c r="L66" s="113">
        <v>1</v>
      </c>
    </row>
    <row r="67" spans="1:12" ht="30" customHeight="1" x14ac:dyDescent="0.3">
      <c r="A67" s="74" t="str">
        <f>IF(L67=1,"T-Cloud-"&amp;TEXT(COUNTIF($L$4:L67, "1"), "0"), "")</f>
        <v>T-Cloud-58</v>
      </c>
      <c r="B67" s="56" t="s">
        <v>10</v>
      </c>
      <c r="C67" s="85" t="s">
        <v>319</v>
      </c>
      <c r="D67" s="109"/>
      <c r="E67" s="182"/>
      <c r="F67" s="141">
        <v>1</v>
      </c>
      <c r="G67" s="155" t="s">
        <v>67</v>
      </c>
      <c r="H67" s="157"/>
      <c r="I67" s="131">
        <f t="shared" si="12"/>
        <v>1</v>
      </c>
      <c r="J67" s="131">
        <f t="shared" si="13"/>
        <v>0</v>
      </c>
      <c r="K67" s="131">
        <f t="shared" si="14"/>
        <v>0</v>
      </c>
      <c r="L67" s="113">
        <v>1</v>
      </c>
    </row>
    <row r="68" spans="1:12" ht="31.2" x14ac:dyDescent="0.3">
      <c r="A68" s="74" t="str">
        <f>IF(L68=1,"T-Cloud-"&amp;TEXT(COUNTIF($L$4:L68, "1"), "0"), "")</f>
        <v>T-Cloud-59</v>
      </c>
      <c r="B68" s="56" t="s">
        <v>10</v>
      </c>
      <c r="C68" s="85" t="s">
        <v>320</v>
      </c>
      <c r="D68" s="109"/>
      <c r="E68" s="182"/>
      <c r="F68" s="141">
        <v>1</v>
      </c>
      <c r="G68" s="155" t="s">
        <v>67</v>
      </c>
      <c r="H68" s="157"/>
      <c r="I68" s="131">
        <f t="shared" si="12"/>
        <v>1</v>
      </c>
      <c r="J68" s="131">
        <f t="shared" si="13"/>
        <v>0</v>
      </c>
      <c r="K68" s="131">
        <f t="shared" si="14"/>
        <v>0</v>
      </c>
      <c r="L68" s="113">
        <v>1</v>
      </c>
    </row>
    <row r="69" spans="1:12" ht="46.8" x14ac:dyDescent="0.3">
      <c r="A69" s="74" t="str">
        <f>IF(L69=1,"T-Cloud-"&amp;TEXT(COUNTIF($L$4:L69, "1"), "0"), "")</f>
        <v>T-Cloud-60</v>
      </c>
      <c r="B69" s="56" t="s">
        <v>10</v>
      </c>
      <c r="C69" s="97" t="s">
        <v>321</v>
      </c>
      <c r="D69" s="201"/>
      <c r="E69" s="184"/>
      <c r="F69" s="161">
        <v>1</v>
      </c>
      <c r="G69" s="155" t="s">
        <v>67</v>
      </c>
      <c r="H69" s="157"/>
      <c r="I69" s="131">
        <f t="shared" si="12"/>
        <v>1</v>
      </c>
      <c r="J69" s="131">
        <f t="shared" si="13"/>
        <v>0</v>
      </c>
      <c r="K69" s="131">
        <f t="shared" si="14"/>
        <v>0</v>
      </c>
      <c r="L69" s="113">
        <v>1</v>
      </c>
    </row>
    <row r="70" spans="1:12" x14ac:dyDescent="0.3">
      <c r="A70" s="70"/>
      <c r="B70" s="71"/>
      <c r="C70" s="194" t="s">
        <v>322</v>
      </c>
      <c r="D70" s="149"/>
      <c r="E70" s="195"/>
      <c r="F70" s="151"/>
      <c r="G70" s="432"/>
      <c r="H70" s="157"/>
    </row>
    <row r="71" spans="1:12" ht="30" customHeight="1" x14ac:dyDescent="0.3">
      <c r="A71" s="74" t="str">
        <f>IF(L71=1,"T-Cloud-"&amp;TEXT(COUNTIF($L$4:L71, "1"), "0"), "")</f>
        <v>T-Cloud-61</v>
      </c>
      <c r="B71" s="56" t="s">
        <v>10</v>
      </c>
      <c r="C71" s="85" t="s">
        <v>323</v>
      </c>
      <c r="D71" s="58"/>
      <c r="E71" s="182"/>
      <c r="F71" s="141">
        <v>1</v>
      </c>
      <c r="G71" s="155" t="s">
        <v>67</v>
      </c>
      <c r="H71" s="157"/>
      <c r="I71" s="131">
        <f>IF(NOT(ISBLANK($B71)),VLOOKUP($B71,specdata,2,FALSE()),"")</f>
        <v>1</v>
      </c>
      <c r="J71" s="131">
        <f>VLOOKUP(G71,AvailabilityData,2,FALSE())</f>
        <v>0</v>
      </c>
      <c r="K71" s="131">
        <f>I71*J71</f>
        <v>0</v>
      </c>
      <c r="L71" s="113">
        <v>1</v>
      </c>
    </row>
    <row r="72" spans="1:12" ht="46.8" x14ac:dyDescent="0.3">
      <c r="A72" s="74" t="str">
        <f>IF(L72=1,"T-Cloud-"&amp;TEXT(COUNTIF($L$4:L72, "1"), "0"), "")</f>
        <v>T-Cloud-62</v>
      </c>
      <c r="B72" s="56" t="s">
        <v>10</v>
      </c>
      <c r="C72" s="85" t="s">
        <v>324</v>
      </c>
      <c r="D72" s="58"/>
      <c r="E72" s="182"/>
      <c r="F72" s="141">
        <v>1</v>
      </c>
      <c r="G72" s="155" t="s">
        <v>67</v>
      </c>
      <c r="H72" s="157"/>
      <c r="I72" s="131">
        <f>IF(NOT(ISBLANK($B72)),VLOOKUP($B72,specdata,2,FALSE()),"")</f>
        <v>1</v>
      </c>
      <c r="J72" s="131">
        <f>VLOOKUP(G72,AvailabilityData,2,FALSE())</f>
        <v>0</v>
      </c>
      <c r="K72" s="131">
        <f>I72*J72</f>
        <v>0</v>
      </c>
      <c r="L72" s="113">
        <v>1</v>
      </c>
    </row>
    <row r="73" spans="1:12" x14ac:dyDescent="0.3">
      <c r="A73" s="70"/>
      <c r="B73" s="71"/>
      <c r="C73" s="194" t="s">
        <v>325</v>
      </c>
      <c r="D73" s="149"/>
      <c r="E73" s="195"/>
      <c r="F73" s="151"/>
      <c r="G73" s="432"/>
      <c r="H73" s="157"/>
    </row>
    <row r="74" spans="1:12" ht="46.8" x14ac:dyDescent="0.3">
      <c r="A74" s="74" t="str">
        <f>IF(L74=1,"T-Cloud-"&amp;TEXT(COUNTIF($L$4:L74, "1"), "0"), "")</f>
        <v>T-Cloud-63</v>
      </c>
      <c r="B74" s="56" t="s">
        <v>10</v>
      </c>
      <c r="C74" s="85" t="s">
        <v>326</v>
      </c>
      <c r="D74" s="58"/>
      <c r="E74" s="185"/>
      <c r="F74" s="155">
        <v>1</v>
      </c>
      <c r="G74" s="155" t="s">
        <v>67</v>
      </c>
      <c r="H74" s="157"/>
      <c r="I74" s="131">
        <f>IF(NOT(ISBLANK($B74)),VLOOKUP($B74,specdata,2,FALSE()),"")</f>
        <v>1</v>
      </c>
      <c r="J74" s="131">
        <f>VLOOKUP(G74,AvailabilityData,2,FALSE())</f>
        <v>0</v>
      </c>
      <c r="K74" s="131">
        <f>I74*J74</f>
        <v>0</v>
      </c>
      <c r="L74" s="113">
        <v>1</v>
      </c>
    </row>
    <row r="75" spans="1:12" ht="31.2" x14ac:dyDescent="0.3">
      <c r="A75" s="74" t="str">
        <f>IF(L75=1,"T-Cloud-"&amp;TEXT(COUNTIF($L$4:L75, "1"), "0"), "")</f>
        <v>T-Cloud-64</v>
      </c>
      <c r="B75" s="56" t="s">
        <v>10</v>
      </c>
      <c r="C75" s="85" t="s">
        <v>327</v>
      </c>
      <c r="D75" s="58"/>
      <c r="E75" s="185"/>
      <c r="F75" s="155">
        <v>1</v>
      </c>
      <c r="G75" s="155" t="s">
        <v>67</v>
      </c>
      <c r="H75" s="157"/>
      <c r="I75" s="131">
        <f>IF(NOT(ISBLANK($B75)),VLOOKUP($B75,specdata,2,FALSE()),"")</f>
        <v>1</v>
      </c>
      <c r="J75" s="131">
        <f>VLOOKUP(G75,AvailabilityData,2,FALSE())</f>
        <v>0</v>
      </c>
      <c r="K75" s="131">
        <f>I75*J75</f>
        <v>0</v>
      </c>
      <c r="L75" s="113">
        <v>1</v>
      </c>
    </row>
    <row r="76" spans="1:12" ht="31.2" x14ac:dyDescent="0.3">
      <c r="A76" s="74" t="str">
        <f>IF(L76=1,"T-Cloud-"&amp;TEXT(COUNTIF($L$4:L76, "1"), "0"), "")</f>
        <v>T-Cloud-65</v>
      </c>
      <c r="B76" s="56" t="s">
        <v>10</v>
      </c>
      <c r="C76" s="85" t="s">
        <v>328</v>
      </c>
      <c r="D76" s="58"/>
      <c r="E76" s="185"/>
      <c r="F76" s="155">
        <v>1</v>
      </c>
      <c r="G76" s="155" t="s">
        <v>67</v>
      </c>
      <c r="H76" s="157"/>
      <c r="I76" s="131">
        <f>IF(NOT(ISBLANK($B76)),VLOOKUP($B76,specdata,2,FALSE()),"")</f>
        <v>1</v>
      </c>
      <c r="J76" s="131">
        <f>VLOOKUP(G76,AvailabilityData,2,FALSE())</f>
        <v>0</v>
      </c>
      <c r="K76" s="131">
        <f>I76*J76</f>
        <v>0</v>
      </c>
      <c r="L76" s="113">
        <v>1</v>
      </c>
    </row>
    <row r="77" spans="1:12" ht="30" customHeight="1" x14ac:dyDescent="0.3">
      <c r="A77" s="74" t="str">
        <f>IF(L77=1,"T-Cloud-"&amp;TEXT(COUNTIF($L$4:L77, "1"), "0"), "")</f>
        <v>T-Cloud-66</v>
      </c>
      <c r="B77" s="56" t="s">
        <v>10</v>
      </c>
      <c r="C77" s="85" t="s">
        <v>329</v>
      </c>
      <c r="D77" s="58"/>
      <c r="E77" s="185"/>
      <c r="F77" s="155">
        <v>1</v>
      </c>
      <c r="G77" s="155" t="s">
        <v>67</v>
      </c>
      <c r="H77" s="157"/>
      <c r="I77" s="131">
        <f>IF(NOT(ISBLANK($B77)),VLOOKUP($B77,specdata,2,FALSE()),"")</f>
        <v>1</v>
      </c>
      <c r="J77" s="131">
        <f>VLOOKUP(G77,AvailabilityData,2,FALSE())</f>
        <v>0</v>
      </c>
      <c r="K77" s="131">
        <f>I77*J77</f>
        <v>0</v>
      </c>
      <c r="L77" s="113">
        <v>1</v>
      </c>
    </row>
    <row r="78" spans="1:12" ht="30" customHeight="1" x14ac:dyDescent="0.3">
      <c r="D78" s="202"/>
      <c r="H78" s="157"/>
    </row>
    <row r="79" spans="1:12" ht="30" customHeight="1" x14ac:dyDescent="0.3">
      <c r="D79" s="202"/>
    </row>
    <row r="80" spans="1:12" ht="30" customHeight="1" x14ac:dyDescent="0.3">
      <c r="D80" s="202"/>
    </row>
    <row r="81" spans="4:4" ht="30" customHeight="1" x14ac:dyDescent="0.3">
      <c r="D81" s="202"/>
    </row>
    <row r="82" spans="4:4" ht="30" customHeight="1" x14ac:dyDescent="0.3"/>
    <row r="83" spans="4:4" ht="30" customHeight="1" x14ac:dyDescent="0.3"/>
    <row r="84" spans="4:4" ht="30" customHeight="1" x14ac:dyDescent="0.3"/>
    <row r="85" spans="4:4" ht="30" customHeight="1" x14ac:dyDescent="0.3"/>
    <row r="86" spans="4:4" ht="30" customHeight="1" x14ac:dyDescent="0.3"/>
    <row r="87" spans="4:4" ht="30" customHeight="1" x14ac:dyDescent="0.3"/>
    <row r="88" spans="4:4" ht="30" customHeight="1" x14ac:dyDescent="0.3"/>
    <row r="89" spans="4:4" ht="30" customHeight="1" x14ac:dyDescent="0.3"/>
    <row r="90" spans="4:4" ht="30" customHeight="1" x14ac:dyDescent="0.3"/>
    <row r="91" spans="4:4" ht="30" customHeight="1" x14ac:dyDescent="0.3"/>
    <row r="92" spans="4:4" ht="30" customHeight="1" x14ac:dyDescent="0.3"/>
    <row r="93" spans="4:4" ht="30" customHeight="1" x14ac:dyDescent="0.3"/>
    <row r="94" spans="4:4" ht="30" customHeight="1" x14ac:dyDescent="0.3"/>
    <row r="95" spans="4:4" ht="30" customHeight="1" x14ac:dyDescent="0.3"/>
    <row r="96" spans="4:4"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45"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59.25" customHeight="1" x14ac:dyDescent="0.3"/>
  </sheetData>
  <sheetProtection algorithmName="SHA-512" hashValue="XhEsaw6ME3RiqAiKdFVnOZyBYmDeFKtr5n/B/Q/pUymwbZzFUni3lyG9L5pwME3nv5XYWF+QnpFA07TM8EyMWA==" saltValue="5C4mi2iNXJTD/Rec8ESaig==" spinCount="100000" sheet="1" objects="1" scenarios="1"/>
  <mergeCells count="1">
    <mergeCell ref="O4:Q7"/>
  </mergeCells>
  <conditionalFormatting sqref="B1:B1048576">
    <cfRule type="cellIs" dxfId="59" priority="2" operator="equal">
      <formula>"Informational"</formula>
    </cfRule>
    <cfRule type="cellIs" dxfId="58" priority="3" operator="equal">
      <formula>"Not Needed"</formula>
    </cfRule>
    <cfRule type="cellIs" dxfId="57" priority="4" operator="equal">
      <formula>"Critical"</formula>
    </cfRule>
    <cfRule type="cellIs" dxfId="56" priority="5" operator="equal">
      <formula>"Extremely Advantageous"</formula>
    </cfRule>
  </conditionalFormatting>
  <conditionalFormatting sqref="G4:G15 G17:G18 G20:G36 G38:G44 G46:G57 G59:G60 G62:G69 G71:G72 G74:G77">
    <cfRule type="cellIs" dxfId="55" priority="6" operator="equal">
      <formula>"Select from Drop Down List"</formula>
    </cfRule>
  </conditionalFormatting>
  <dataValidations count="2">
    <dataValidation type="list" allowBlank="1" showInputMessage="1" showErrorMessage="1" sqref="G4:G15 G17:G18 G20:G36 G38:G44 G46:G57 G59:G60 G62:G69 G71:G72 G74:G77" xr:uid="{00000000-0002-0000-0500-000000000000}">
      <formula1>Availability</formula1>
      <formula2>0</formula2>
    </dataValidation>
    <dataValidation type="list" allowBlank="1" showInputMessage="1" showErrorMessage="1" errorTitle="Invalid specification type" error="Please enter a Specification type from the drop-down list." sqref="B4:B77" xr:uid="{00000000-0002-0000-0500-000001000000}">
      <formula1>SpecType</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115"/>
  <sheetViews>
    <sheetView zoomScaleNormal="100" zoomScalePageLayoutView="90" workbookViewId="0">
      <selection activeCell="D4" sqref="D4"/>
    </sheetView>
  </sheetViews>
  <sheetFormatPr defaultColWidth="9" defaultRowHeight="15.6" x14ac:dyDescent="0.3"/>
  <cols>
    <col min="1" max="1" width="10.59765625" style="203" customWidth="1"/>
    <col min="2" max="2" width="14.59765625" style="204" customWidth="1"/>
    <col min="3" max="3" width="65.59765625" style="112" customWidth="1"/>
    <col min="4" max="4" width="65.59765625" style="113" customWidth="1"/>
    <col min="5" max="5" width="10.59765625" style="113" hidden="1" customWidth="1"/>
    <col min="6" max="6" width="6.59765625" style="113" hidden="1" customWidth="1"/>
    <col min="7" max="7" width="30.59765625" style="113" customWidth="1"/>
    <col min="8" max="11" width="8.59765625" style="131" hidden="1" customWidth="1"/>
    <col min="12" max="12" width="0" style="113" hidden="1" customWidth="1"/>
    <col min="13" max="16384" width="9" style="113"/>
  </cols>
  <sheetData>
    <row r="1" spans="1:17" s="114" customFormat="1" ht="105" customHeight="1" thickBot="1" x14ac:dyDescent="0.3">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17" ht="16.2" thickBot="1" x14ac:dyDescent="0.35">
      <c r="A2" s="205" t="s">
        <v>330</v>
      </c>
      <c r="B2" s="206"/>
      <c r="C2" s="125"/>
      <c r="D2" s="126"/>
      <c r="E2" s="128"/>
      <c r="F2" s="128"/>
      <c r="G2" s="436"/>
      <c r="H2" s="131">
        <f>COUNTA(B4:B27)</f>
        <v>20</v>
      </c>
      <c r="I2" s="207"/>
      <c r="J2" s="207"/>
      <c r="K2" s="208">
        <f>SUM(K3:K27)</f>
        <v>0</v>
      </c>
      <c r="L2" s="129"/>
    </row>
    <row r="3" spans="1:17" ht="37.5" customHeight="1" thickBot="1" x14ac:dyDescent="0.35">
      <c r="A3" s="209"/>
      <c r="B3" s="210"/>
      <c r="C3" s="434" t="s">
        <v>331</v>
      </c>
      <c r="D3" s="435"/>
      <c r="E3" s="180"/>
      <c r="F3" s="180"/>
      <c r="G3" s="437"/>
      <c r="H3" s="131">
        <f>COUNTIF(G:G,"=Select from Drop Down List")</f>
        <v>20</v>
      </c>
    </row>
    <row r="4" spans="1:17" ht="31.2" x14ac:dyDescent="0.3">
      <c r="A4" s="74" t="str">
        <f>IF(L4=1,"PREM-"&amp;TEXT(COUNTIF($L$4:L4, "1"), "0"), "")</f>
        <v>PREM-1</v>
      </c>
      <c r="B4" s="56" t="s">
        <v>9</v>
      </c>
      <c r="C4" s="85" t="s">
        <v>332</v>
      </c>
      <c r="D4" s="211"/>
      <c r="E4" s="212"/>
      <c r="F4" s="213"/>
      <c r="G4" s="153" t="s">
        <v>67</v>
      </c>
      <c r="H4" s="131">
        <f>COUNTIF(G:G,"=Function Available")</f>
        <v>0</v>
      </c>
      <c r="I4" s="131">
        <f>IF(NOT(ISBLANK($B4)),VLOOKUP($B4,specdata,2,FALSE()),"")</f>
        <v>5</v>
      </c>
      <c r="J4" s="131">
        <f>VLOOKUP(G4,AvailabilityData,2,FALSE())</f>
        <v>0</v>
      </c>
      <c r="K4" s="131">
        <f>I4*J4</f>
        <v>0</v>
      </c>
      <c r="L4" s="113">
        <v>1</v>
      </c>
      <c r="O4" s="477"/>
      <c r="P4" s="477"/>
      <c r="Q4" s="477"/>
    </row>
    <row r="5" spans="1:17" ht="30" customHeight="1" x14ac:dyDescent="0.3">
      <c r="A5" s="74" t="str">
        <f>IF(L5=1,"PREM-"&amp;TEXT(COUNTIF($L$4:L5, "1"), "0"), "")</f>
        <v>PREM-2</v>
      </c>
      <c r="B5" s="56" t="s">
        <v>9</v>
      </c>
      <c r="C5" s="138" t="s">
        <v>333</v>
      </c>
      <c r="D5" s="211"/>
      <c r="E5" s="214"/>
      <c r="F5" s="215"/>
      <c r="G5" s="216" t="s">
        <v>67</v>
      </c>
      <c r="H5" s="131">
        <f>COUNTIF(F:G,"=Function Not Available")</f>
        <v>0</v>
      </c>
      <c r="I5" s="131">
        <f>IF(NOT(ISBLANK($B5)),VLOOKUP($B5,specdata,2,FALSE()),"")</f>
        <v>5</v>
      </c>
      <c r="J5" s="131">
        <f>VLOOKUP(G5,AvailabilityData,2,FALSE())</f>
        <v>0</v>
      </c>
      <c r="K5" s="131">
        <f>I5*J5</f>
        <v>0</v>
      </c>
      <c r="L5" s="113">
        <v>1</v>
      </c>
      <c r="O5" s="477"/>
      <c r="P5" s="477"/>
      <c r="Q5" s="477"/>
    </row>
    <row r="6" spans="1:17" ht="30" customHeight="1" x14ac:dyDescent="0.3">
      <c r="A6" s="74" t="str">
        <f>IF(L6=1,"PREM-"&amp;TEXT(COUNTIF($L$4:L6, "1"), "0"), "")</f>
        <v>PREM-3</v>
      </c>
      <c r="B6" s="56" t="s">
        <v>10</v>
      </c>
      <c r="C6" s="85" t="s">
        <v>334</v>
      </c>
      <c r="D6" s="211"/>
      <c r="E6" s="217"/>
      <c r="F6" s="215"/>
      <c r="G6" s="216" t="s">
        <v>67</v>
      </c>
      <c r="H6" s="131">
        <f>COUNTIF(G:G,"=Exception")</f>
        <v>0</v>
      </c>
      <c r="I6" s="131">
        <f>IF(NOT(ISBLANK($B6)),VLOOKUP($B6,specdata,2,FALSE()),"")</f>
        <v>1</v>
      </c>
      <c r="J6" s="131">
        <f>VLOOKUP(G6,AvailabilityData,2,FALSE())</f>
        <v>0</v>
      </c>
      <c r="K6" s="131">
        <f>I6*J6</f>
        <v>0</v>
      </c>
      <c r="L6" s="113">
        <v>1</v>
      </c>
      <c r="O6" s="477"/>
      <c r="P6" s="477"/>
      <c r="Q6" s="477"/>
    </row>
    <row r="7" spans="1:17" ht="30" customHeight="1" x14ac:dyDescent="0.3">
      <c r="A7" s="74" t="str">
        <f>IF(L7=1,"PREM-"&amp;TEXT(COUNTIF($L$4:L7, "1"), "0"), "")</f>
        <v>PREM-4</v>
      </c>
      <c r="B7" s="56" t="s">
        <v>10</v>
      </c>
      <c r="C7" s="85" t="s">
        <v>335</v>
      </c>
      <c r="D7" s="211"/>
      <c r="E7" s="217"/>
      <c r="F7" s="215"/>
      <c r="G7" s="155" t="s">
        <v>67</v>
      </c>
      <c r="H7" s="152">
        <f>COUNTIFS(B:B,"=Critical",G:G,"=Select from Drop Down List")</f>
        <v>2</v>
      </c>
      <c r="I7" s="131">
        <f>IF(NOT(ISBLANK($B7)),VLOOKUP($B7,specdata,2,FALSE()),"")</f>
        <v>1</v>
      </c>
      <c r="J7" s="131">
        <f>VLOOKUP(G7,AvailabilityData,2,FALSE())</f>
        <v>0</v>
      </c>
      <c r="K7" s="131">
        <f>I7*J7</f>
        <v>0</v>
      </c>
      <c r="L7" s="113">
        <v>1</v>
      </c>
    </row>
    <row r="8" spans="1:17" x14ac:dyDescent="0.3">
      <c r="A8" s="94"/>
      <c r="B8" s="71"/>
      <c r="C8" s="72" t="s">
        <v>336</v>
      </c>
      <c r="D8" s="218"/>
      <c r="E8" s="219"/>
      <c r="F8" s="219"/>
      <c r="G8" s="432"/>
      <c r="H8" s="152">
        <f>COUNTIFS(B:B,"=Critical",G:G,"=Function Available")</f>
        <v>0</v>
      </c>
    </row>
    <row r="9" spans="1:17" ht="30" customHeight="1" x14ac:dyDescent="0.3">
      <c r="A9" s="74" t="str">
        <f>IF(L9=1,"PREM-"&amp;TEXT(COUNTIF($L$4:L9, "1"), "0"), "")</f>
        <v>PREM-5</v>
      </c>
      <c r="B9" s="56" t="s">
        <v>10</v>
      </c>
      <c r="C9" s="85" t="s">
        <v>337</v>
      </c>
      <c r="D9" s="220"/>
      <c r="E9" s="221"/>
      <c r="F9" s="221"/>
      <c r="G9" s="155" t="s">
        <v>67</v>
      </c>
      <c r="H9" s="152">
        <f>COUNTIFS(B:B,"=Critical",G:G,"=Function Not Available")</f>
        <v>0</v>
      </c>
      <c r="I9" s="131">
        <f>IF(NOT(ISBLANK($B9)),VLOOKUP($B9,specdata,2,FALSE()),"")</f>
        <v>1</v>
      </c>
      <c r="J9" s="131">
        <f>VLOOKUP(G9,AvailabilityData,2,FALSE())</f>
        <v>0</v>
      </c>
      <c r="K9" s="131">
        <f>I9*J9</f>
        <v>0</v>
      </c>
      <c r="L9" s="113">
        <v>1</v>
      </c>
    </row>
    <row r="10" spans="1:17" ht="31.2" x14ac:dyDescent="0.3">
      <c r="A10" s="74" t="str">
        <f>IF(L10=1,"PREM-"&amp;TEXT(COUNTIF($L$4:L10, "1"), "0"), "")</f>
        <v>PREM-6</v>
      </c>
      <c r="B10" s="56" t="s">
        <v>10</v>
      </c>
      <c r="C10" s="85" t="s">
        <v>338</v>
      </c>
      <c r="D10" s="220"/>
      <c r="E10" s="221"/>
      <c r="F10" s="221"/>
      <c r="G10" s="155" t="s">
        <v>67</v>
      </c>
      <c r="H10" s="152">
        <f>COUNTIFS(B:B,"=Critical",G:G,"=Exception")</f>
        <v>0</v>
      </c>
      <c r="I10" s="131">
        <f>IF(NOT(ISBLANK($B10)),VLOOKUP($B10,specdata,2,FALSE()),"")</f>
        <v>1</v>
      </c>
      <c r="J10" s="131">
        <f>VLOOKUP(G10,AvailabilityData,2,FALSE())</f>
        <v>0</v>
      </c>
      <c r="K10" s="131">
        <f>I10*J10</f>
        <v>0</v>
      </c>
      <c r="L10" s="113">
        <v>1</v>
      </c>
    </row>
    <row r="11" spans="1:17" x14ac:dyDescent="0.3">
      <c r="A11" s="74" t="str">
        <f>IF(L11=1,"PREM-"&amp;TEXT(COUNTIF($L$4:L11, "1"), "0"), "")</f>
        <v>PREM-7</v>
      </c>
      <c r="B11" s="56" t="s">
        <v>10</v>
      </c>
      <c r="C11" s="85" t="s">
        <v>339</v>
      </c>
      <c r="D11" s="222"/>
      <c r="E11" s="221"/>
      <c r="F11" s="221"/>
      <c r="G11" s="155" t="s">
        <v>67</v>
      </c>
      <c r="H11" s="156">
        <f>COUNTIFS(B:B,"=Important",G:G,"=Select from Drop Down List")</f>
        <v>18</v>
      </c>
      <c r="I11" s="131">
        <f>IF(NOT(ISBLANK($B11)),VLOOKUP($B11,specdata,2,FALSE()),"")</f>
        <v>1</v>
      </c>
      <c r="J11" s="131">
        <f>VLOOKUP(G11,AvailabilityData,2,FALSE())</f>
        <v>0</v>
      </c>
      <c r="K11" s="131">
        <f>I11*J11</f>
        <v>0</v>
      </c>
      <c r="L11" s="113">
        <v>1</v>
      </c>
    </row>
    <row r="12" spans="1:17" ht="78" x14ac:dyDescent="0.3">
      <c r="A12" s="74" t="str">
        <f>IF(L12=1,"PREM-"&amp;TEXT(COUNTIF($L$4:L12, "1"), "0"), "")</f>
        <v>PREM-8</v>
      </c>
      <c r="B12" s="56" t="s">
        <v>10</v>
      </c>
      <c r="C12" s="85" t="s">
        <v>340</v>
      </c>
      <c r="D12" s="222"/>
      <c r="E12" s="221"/>
      <c r="F12" s="221"/>
      <c r="G12" s="155" t="s">
        <v>67</v>
      </c>
      <c r="H12" s="156">
        <f>COUNTIFS(B:B,"=Important",G:G,"=Function Available")</f>
        <v>0</v>
      </c>
      <c r="I12" s="131">
        <f>IF(NOT(ISBLANK($B12)),VLOOKUP($B12,specdata,2,FALSE()),"")</f>
        <v>1</v>
      </c>
      <c r="J12" s="131">
        <f>VLOOKUP(G12,AvailabilityData,2,FALSE())</f>
        <v>0</v>
      </c>
      <c r="K12" s="131">
        <f>I12*J12</f>
        <v>0</v>
      </c>
      <c r="L12" s="113">
        <v>1</v>
      </c>
    </row>
    <row r="13" spans="1:17" ht="46.8" x14ac:dyDescent="0.3">
      <c r="A13" s="74" t="str">
        <f>IF(L13=1,"PREM-"&amp;TEXT(COUNTIF($L$4:L13, "1"), "0"), "")</f>
        <v>PREM-9</v>
      </c>
      <c r="B13" s="56" t="s">
        <v>10</v>
      </c>
      <c r="C13" s="85" t="s">
        <v>341</v>
      </c>
      <c r="D13" s="222"/>
      <c r="E13" s="221"/>
      <c r="F13" s="221"/>
      <c r="G13" s="155" t="s">
        <v>67</v>
      </c>
      <c r="H13" s="156">
        <f>COUNTIFS(B:B,"=Important",G:G,"=Function Not Available")</f>
        <v>0</v>
      </c>
      <c r="I13" s="131">
        <f>IF(NOT(ISBLANK($B13)),VLOOKUP($B13,specdata,2,FALSE()),"")</f>
        <v>1</v>
      </c>
      <c r="J13" s="131">
        <f>VLOOKUP(G13,AvailabilityData,2,FALSE())</f>
        <v>0</v>
      </c>
      <c r="K13" s="131">
        <f>I13*J13</f>
        <v>0</v>
      </c>
      <c r="L13" s="113">
        <v>1</v>
      </c>
    </row>
    <row r="14" spans="1:17" ht="46.8" x14ac:dyDescent="0.3">
      <c r="A14" s="74" t="str">
        <f>IF(L14=1,"PREM-"&amp;TEXT(COUNTIF($L$4:L14, "1"), "0"), "")</f>
        <v>PREM-10</v>
      </c>
      <c r="B14" s="56" t="s">
        <v>10</v>
      </c>
      <c r="C14" s="85" t="s">
        <v>342</v>
      </c>
      <c r="D14" s="222"/>
      <c r="E14" s="222"/>
      <c r="F14" s="222"/>
      <c r="G14" s="155" t="s">
        <v>67</v>
      </c>
      <c r="H14" s="156">
        <f>COUNTIFS(B:B,"=Important",G:G,"=Exception")</f>
        <v>0</v>
      </c>
      <c r="L14" s="113">
        <v>1</v>
      </c>
    </row>
    <row r="15" spans="1:17" x14ac:dyDescent="0.3">
      <c r="A15" s="94"/>
      <c r="B15" s="71"/>
      <c r="C15" s="72" t="s">
        <v>343</v>
      </c>
      <c r="D15" s="223"/>
      <c r="E15" s="219"/>
      <c r="F15" s="219"/>
      <c r="G15" s="430"/>
      <c r="H15" s="156"/>
    </row>
    <row r="16" spans="1:17" x14ac:dyDescent="0.3">
      <c r="A16" s="94"/>
      <c r="B16" s="71"/>
      <c r="C16" s="72" t="s">
        <v>139</v>
      </c>
      <c r="D16" s="149"/>
      <c r="E16" s="195"/>
      <c r="F16" s="151"/>
      <c r="G16" s="432"/>
      <c r="H16" s="157">
        <f>COUNTIFS(B:B,"=Informational",G:G,"=Select from Drop Down List")</f>
        <v>0</v>
      </c>
    </row>
    <row r="17" spans="1:12" ht="30" customHeight="1" x14ac:dyDescent="0.3">
      <c r="A17" s="74" t="str">
        <f>IF(L17=1,"PREM-"&amp;TEXT(COUNTIF($L$4:L17, "1"), "0"), "")</f>
        <v>PREM-11</v>
      </c>
      <c r="B17" s="56" t="s">
        <v>10</v>
      </c>
      <c r="C17" s="85" t="s">
        <v>344</v>
      </c>
      <c r="D17" s="222"/>
      <c r="E17" s="213"/>
      <c r="F17" s="221"/>
      <c r="G17" s="155" t="s">
        <v>67</v>
      </c>
      <c r="H17" s="157">
        <f>COUNTIFS(B:B,"=Informational",G:G,"=Function Available")</f>
        <v>0</v>
      </c>
      <c r="I17" s="131">
        <f>IF(NOT(ISBLANK($B17)),VLOOKUP($B17,specdata,2,FALSE()),"")</f>
        <v>1</v>
      </c>
      <c r="J17" s="131">
        <f>VLOOKUP(G17,AvailabilityData,2,FALSE())</f>
        <v>0</v>
      </c>
      <c r="K17" s="131">
        <f>I17*J17</f>
        <v>0</v>
      </c>
      <c r="L17" s="113">
        <v>1</v>
      </c>
    </row>
    <row r="18" spans="1:12" ht="31.2" x14ac:dyDescent="0.3">
      <c r="A18" s="74" t="str">
        <f>IF(L18=1,"PREM-"&amp;TEXT(COUNTIF($L$4:L18, "1"), "0"), "")</f>
        <v>PREM-12</v>
      </c>
      <c r="B18" s="56" t="s">
        <v>10</v>
      </c>
      <c r="C18" s="85" t="s">
        <v>345</v>
      </c>
      <c r="D18" s="222"/>
      <c r="E18" s="213"/>
      <c r="F18" s="221"/>
      <c r="G18" s="155" t="s">
        <v>67</v>
      </c>
      <c r="H18" s="157">
        <f>COUNTIFS(B:B,"=Informational",G:G,"=Function Not Available")</f>
        <v>0</v>
      </c>
      <c r="I18" s="131">
        <f>IF(NOT(ISBLANK($B18)),VLOOKUP($B18,specdata,2,FALSE()),"")</f>
        <v>1</v>
      </c>
      <c r="J18" s="131">
        <f>VLOOKUP(G18,AvailabilityData,2,FALSE())</f>
        <v>0</v>
      </c>
      <c r="K18" s="131">
        <f>I18*J18</f>
        <v>0</v>
      </c>
      <c r="L18" s="113">
        <v>1</v>
      </c>
    </row>
    <row r="19" spans="1:12" ht="30" customHeight="1" x14ac:dyDescent="0.3">
      <c r="A19" s="74" t="str">
        <f>IF(L19=1,"PREM-"&amp;TEXT(COUNTIF($L$4:L19, "1"), "0"), "")</f>
        <v>PREM-13</v>
      </c>
      <c r="B19" s="56" t="s">
        <v>10</v>
      </c>
      <c r="C19" s="85" t="s">
        <v>346</v>
      </c>
      <c r="D19" s="222"/>
      <c r="E19" s="213"/>
      <c r="F19" s="221"/>
      <c r="G19" s="155" t="s">
        <v>67</v>
      </c>
      <c r="H19" s="157">
        <f>COUNTIFS(B:B,"=Informational",G:G,"=Exception")</f>
        <v>0</v>
      </c>
      <c r="I19" s="131">
        <f>IF(NOT(ISBLANK($B19)),VLOOKUP($B19,specdata,2,FALSE()),"")</f>
        <v>1</v>
      </c>
      <c r="J19" s="131">
        <f>VLOOKUP(G19,AvailabilityData,2,FALSE())</f>
        <v>0</v>
      </c>
      <c r="K19" s="131">
        <f>I19*J19</f>
        <v>0</v>
      </c>
      <c r="L19" s="113">
        <v>1</v>
      </c>
    </row>
    <row r="20" spans="1:12" ht="31.2" x14ac:dyDescent="0.3">
      <c r="A20" s="74" t="str">
        <f>IF(L20=1,"PREM-"&amp;TEXT(COUNTIF($L$4:L20, "1"), "0"), "")</f>
        <v>PREM-14</v>
      </c>
      <c r="B20" s="56" t="s">
        <v>10</v>
      </c>
      <c r="C20" s="85" t="s">
        <v>347</v>
      </c>
      <c r="D20" s="225"/>
      <c r="E20" s="213"/>
      <c r="F20" s="221"/>
      <c r="G20" s="155" t="s">
        <v>67</v>
      </c>
      <c r="H20" s="224"/>
      <c r="I20" s="131">
        <f>IF(NOT(ISBLANK($B20)),VLOOKUP($B20,specdata,2,FALSE()),"")</f>
        <v>1</v>
      </c>
      <c r="J20" s="131">
        <f>VLOOKUP(G20,AvailabilityData,2,FALSE())</f>
        <v>0</v>
      </c>
      <c r="K20" s="131">
        <f>I20*J20</f>
        <v>0</v>
      </c>
      <c r="L20" s="113">
        <v>1</v>
      </c>
    </row>
    <row r="21" spans="1:12" x14ac:dyDescent="0.3">
      <c r="A21" s="94"/>
      <c r="B21" s="71"/>
      <c r="C21" s="72" t="s">
        <v>348</v>
      </c>
      <c r="D21" s="149"/>
      <c r="E21" s="195"/>
      <c r="F21" s="151"/>
      <c r="G21" s="432"/>
      <c r="H21" s="224"/>
    </row>
    <row r="22" spans="1:12" ht="30" customHeight="1" x14ac:dyDescent="0.3">
      <c r="A22" s="74" t="str">
        <f>IF(L22=1,"PREM-"&amp;TEXT(COUNTIF($L$4:L22, "1"), "0"), "")</f>
        <v>PREM-15</v>
      </c>
      <c r="B22" s="56" t="s">
        <v>10</v>
      </c>
      <c r="C22" s="98" t="s">
        <v>349</v>
      </c>
      <c r="D22" s="222"/>
      <c r="E22" s="213"/>
      <c r="F22" s="221"/>
      <c r="G22" s="155" t="s">
        <v>67</v>
      </c>
      <c r="H22" s="224"/>
      <c r="I22" s="131">
        <f t="shared" ref="I22:I27" si="0">IF(NOT(ISBLANK($B22)),VLOOKUP($B22,specdata,2,FALSE()),"")</f>
        <v>1</v>
      </c>
      <c r="J22" s="131">
        <f t="shared" ref="J22:J27" si="1">VLOOKUP(G22,AvailabilityData,2,FALSE())</f>
        <v>0</v>
      </c>
      <c r="K22" s="131">
        <f t="shared" ref="K22:K27" si="2">I22*J22</f>
        <v>0</v>
      </c>
      <c r="L22" s="113">
        <v>1</v>
      </c>
    </row>
    <row r="23" spans="1:12" ht="30" customHeight="1" x14ac:dyDescent="0.3">
      <c r="A23" s="74" t="str">
        <f>IF(L23=1,"PREM-"&amp;TEXT(COUNTIF($L$4:L23, "1"), "0"), "")</f>
        <v>PREM-16</v>
      </c>
      <c r="B23" s="56" t="s">
        <v>10</v>
      </c>
      <c r="C23" s="65" t="s">
        <v>350</v>
      </c>
      <c r="D23" s="222"/>
      <c r="E23" s="213"/>
      <c r="F23" s="221"/>
      <c r="G23" s="155" t="s">
        <v>67</v>
      </c>
      <c r="H23" s="224"/>
      <c r="I23" s="131">
        <f t="shared" si="0"/>
        <v>1</v>
      </c>
      <c r="J23" s="131">
        <f t="shared" si="1"/>
        <v>0</v>
      </c>
      <c r="K23" s="131">
        <f t="shared" si="2"/>
        <v>0</v>
      </c>
      <c r="L23" s="113">
        <v>1</v>
      </c>
    </row>
    <row r="24" spans="1:12" ht="30" customHeight="1" x14ac:dyDescent="0.3">
      <c r="A24" s="74" t="str">
        <f>IF(L24=1,"PREM-"&amp;TEXT(COUNTIF($L$4:L24, "1"), "0"), "")</f>
        <v>PREM-17</v>
      </c>
      <c r="B24" s="56" t="s">
        <v>10</v>
      </c>
      <c r="C24" s="65" t="s">
        <v>351</v>
      </c>
      <c r="D24" s="222"/>
      <c r="E24" s="213"/>
      <c r="F24" s="221"/>
      <c r="G24" s="155" t="s">
        <v>67</v>
      </c>
      <c r="H24" s="224"/>
      <c r="I24" s="131">
        <f t="shared" si="0"/>
        <v>1</v>
      </c>
      <c r="J24" s="131">
        <f t="shared" si="1"/>
        <v>0</v>
      </c>
      <c r="K24" s="131">
        <f t="shared" si="2"/>
        <v>0</v>
      </c>
      <c r="L24" s="113">
        <v>1</v>
      </c>
    </row>
    <row r="25" spans="1:12" ht="30" customHeight="1" x14ac:dyDescent="0.3">
      <c r="A25" s="74" t="str">
        <f>IF(L25=1,"PREM-"&amp;TEXT(COUNTIF($L$4:L25, "1"), "0"), "")</f>
        <v>PREM-18</v>
      </c>
      <c r="B25" s="56" t="s">
        <v>10</v>
      </c>
      <c r="C25" s="65" t="s">
        <v>352</v>
      </c>
      <c r="D25" s="222"/>
      <c r="E25" s="213"/>
      <c r="F25" s="221"/>
      <c r="G25" s="155" t="s">
        <v>67</v>
      </c>
      <c r="H25" s="224"/>
      <c r="I25" s="131">
        <f t="shared" si="0"/>
        <v>1</v>
      </c>
      <c r="J25" s="131">
        <f t="shared" si="1"/>
        <v>0</v>
      </c>
      <c r="K25" s="131">
        <f t="shared" si="2"/>
        <v>0</v>
      </c>
      <c r="L25" s="113">
        <v>1</v>
      </c>
    </row>
    <row r="26" spans="1:12" ht="30" customHeight="1" x14ac:dyDescent="0.3">
      <c r="A26" s="74" t="str">
        <f>IF(L26=1,"PREM-"&amp;TEXT(COUNTIF($L$4:L26, "1"), "0"), "")</f>
        <v>PREM-19</v>
      </c>
      <c r="B26" s="56" t="s">
        <v>10</v>
      </c>
      <c r="C26" s="65" t="s">
        <v>353</v>
      </c>
      <c r="D26" s="222"/>
      <c r="E26" s="213"/>
      <c r="F26" s="221"/>
      <c r="G26" s="155" t="s">
        <v>67</v>
      </c>
      <c r="H26" s="224"/>
      <c r="I26" s="131">
        <f t="shared" si="0"/>
        <v>1</v>
      </c>
      <c r="J26" s="131">
        <f t="shared" si="1"/>
        <v>0</v>
      </c>
      <c r="K26" s="131">
        <f t="shared" si="2"/>
        <v>0</v>
      </c>
      <c r="L26" s="113">
        <v>1</v>
      </c>
    </row>
    <row r="27" spans="1:12" ht="46.8" x14ac:dyDescent="0.3">
      <c r="A27" s="74" t="str">
        <f>IF(L27=1,"PREM-"&amp;TEXT(COUNTIF($L$4:L27, "1"), "0"), "")</f>
        <v>PREM-20</v>
      </c>
      <c r="B27" s="56" t="s">
        <v>10</v>
      </c>
      <c r="C27" s="85" t="s">
        <v>354</v>
      </c>
      <c r="D27" s="225"/>
      <c r="E27" s="221"/>
      <c r="F27" s="221"/>
      <c r="G27" s="155" t="s">
        <v>67</v>
      </c>
      <c r="I27" s="131">
        <f t="shared" si="0"/>
        <v>1</v>
      </c>
      <c r="J27" s="131">
        <f t="shared" si="1"/>
        <v>0</v>
      </c>
      <c r="K27" s="131">
        <f t="shared" si="2"/>
        <v>0</v>
      </c>
      <c r="L27" s="113">
        <v>1</v>
      </c>
    </row>
    <row r="28" spans="1:12" ht="30" customHeight="1" x14ac:dyDescent="0.3">
      <c r="C28" s="226"/>
      <c r="D28" s="227"/>
      <c r="H28" s="113"/>
    </row>
    <row r="29" spans="1:12" ht="30" customHeight="1" x14ac:dyDescent="0.3">
      <c r="C29" s="226"/>
      <c r="D29" s="227"/>
      <c r="H29" s="113"/>
    </row>
    <row r="30" spans="1:12" ht="30" customHeight="1" x14ac:dyDescent="0.3">
      <c r="C30" s="226"/>
      <c r="D30" s="227"/>
      <c r="H30" s="113"/>
    </row>
    <row r="31" spans="1:12" ht="30" customHeight="1" x14ac:dyDescent="0.3">
      <c r="C31" s="226"/>
      <c r="D31" s="227"/>
      <c r="H31" s="113"/>
    </row>
    <row r="32" spans="1:12" ht="30" customHeight="1" x14ac:dyDescent="0.3">
      <c r="C32" s="226"/>
      <c r="D32" s="227"/>
      <c r="H32" s="113"/>
    </row>
    <row r="33" spans="3:8" ht="30" customHeight="1" x14ac:dyDescent="0.3">
      <c r="C33" s="226"/>
      <c r="D33" s="227"/>
      <c r="H33" s="113"/>
    </row>
    <row r="34" spans="3:8" ht="30" customHeight="1" x14ac:dyDescent="0.3">
      <c r="C34" s="226"/>
      <c r="D34" s="227"/>
      <c r="H34" s="113"/>
    </row>
    <row r="35" spans="3:8" ht="30" customHeight="1" x14ac:dyDescent="0.3">
      <c r="C35" s="175"/>
      <c r="D35" s="202"/>
      <c r="H35" s="113"/>
    </row>
    <row r="36" spans="3:8" ht="30" customHeight="1" x14ac:dyDescent="0.3">
      <c r="C36" s="175"/>
      <c r="D36" s="202"/>
      <c r="H36" s="113"/>
    </row>
    <row r="37" spans="3:8" ht="30" customHeight="1" x14ac:dyDescent="0.3">
      <c r="C37" s="175"/>
      <c r="D37" s="202"/>
      <c r="H37" s="113"/>
    </row>
    <row r="38" spans="3:8" ht="30" customHeight="1" x14ac:dyDescent="0.3">
      <c r="C38" s="175"/>
      <c r="D38" s="202"/>
      <c r="H38" s="113"/>
    </row>
    <row r="39" spans="3:8" ht="30" customHeight="1" x14ac:dyDescent="0.3">
      <c r="C39" s="226"/>
      <c r="D39" s="227"/>
      <c r="H39" s="113"/>
    </row>
    <row r="40" spans="3:8" ht="30" customHeight="1" x14ac:dyDescent="0.3">
      <c r="C40" s="226"/>
      <c r="D40" s="227"/>
      <c r="H40" s="113"/>
    </row>
    <row r="41" spans="3:8" ht="30" customHeight="1" x14ac:dyDescent="0.3">
      <c r="C41" s="226"/>
      <c r="D41" s="227"/>
      <c r="H41" s="113"/>
    </row>
    <row r="42" spans="3:8" ht="30" customHeight="1" x14ac:dyDescent="0.3">
      <c r="C42" s="226"/>
      <c r="D42" s="227"/>
      <c r="H42" s="113"/>
    </row>
    <row r="43" spans="3:8" ht="30" customHeight="1" x14ac:dyDescent="0.3">
      <c r="C43" s="226"/>
      <c r="D43" s="227"/>
      <c r="H43" s="113"/>
    </row>
    <row r="44" spans="3:8" ht="30" customHeight="1" x14ac:dyDescent="0.3">
      <c r="C44" s="226"/>
      <c r="D44" s="227"/>
      <c r="H44" s="113"/>
    </row>
    <row r="45" spans="3:8" ht="30" customHeight="1" x14ac:dyDescent="0.3">
      <c r="C45" s="226"/>
      <c r="D45" s="227"/>
      <c r="H45" s="113"/>
    </row>
    <row r="46" spans="3:8" ht="30" customHeight="1" x14ac:dyDescent="0.3">
      <c r="C46" s="226"/>
      <c r="D46" s="227"/>
    </row>
    <row r="47" spans="3:8" ht="30" customHeight="1" x14ac:dyDescent="0.3"/>
    <row r="48" spans="3: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45"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59.25" customHeight="1" x14ac:dyDescent="0.3"/>
  </sheetData>
  <sheetProtection algorithmName="SHA-512" hashValue="OqbNqARcsShVpvXFuiE1ifJuEhH62kBoeKwZZdMh/5OhbPyTLEGN262yhqNCFWeSnG3PqLBiDCQvUW2B3DNgnw==" saltValue="DqdRr9F160GV1dEXJW/GDQ==" spinCount="100000" sheet="1" objects="1" scenarios="1"/>
  <mergeCells count="1">
    <mergeCell ref="O4:Q6"/>
  </mergeCells>
  <conditionalFormatting sqref="B1:B2 B3:C3 B4:B1048576">
    <cfRule type="cellIs" dxfId="54" priority="5" operator="equal">
      <formula>"Not Needed"</formula>
    </cfRule>
    <cfRule type="cellIs" dxfId="53" priority="6" operator="equal">
      <formula>"Extremely Advantageous"</formula>
    </cfRule>
  </conditionalFormatting>
  <conditionalFormatting sqref="B1:B1048576">
    <cfRule type="cellIs" dxfId="52" priority="2" operator="equal">
      <formula>"Informational"</formula>
    </cfRule>
    <cfRule type="cellIs" dxfId="51" priority="3" operator="equal">
      <formula>"Critical"</formula>
    </cfRule>
  </conditionalFormatting>
  <conditionalFormatting sqref="G4:G7 G9:G14 G17:G20 G22:G27">
    <cfRule type="cellIs" dxfId="50" priority="4" operator="equal">
      <formula>"Select from Drop Down List"</formula>
    </cfRule>
  </conditionalFormatting>
  <dataValidations count="3">
    <dataValidation allowBlank="1" showInputMessage="1" showErrorMessage="1" errorTitle="Invalid specification type" error="Please enter a Specification type from the drop-down list." sqref="C3" xr:uid="{00000000-0002-0000-0600-000000000000}">
      <formula1>0</formula1>
      <formula2>0</formula2>
    </dataValidation>
    <dataValidation type="list" allowBlank="1" showInputMessage="1" showErrorMessage="1" errorTitle="Invalid specification type" error="Please enter a Specification type from the drop-down list." sqref="B3:B27" xr:uid="{00000000-0002-0000-0600-000001000000}">
      <formula1>SpecType</formula1>
      <formula2>0</formula2>
    </dataValidation>
    <dataValidation type="list" allowBlank="1" showInputMessage="1" showErrorMessage="1" sqref="G4:G7 G9:G14 G17:G20 G22:G27" xr:uid="{00000000-0002-0000-0600-000002000000}">
      <formula1>Availability</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57"/>
  <sheetViews>
    <sheetView zoomScaleNormal="100" zoomScalePageLayoutView="90" workbookViewId="0">
      <selection activeCell="C7" sqref="C7"/>
    </sheetView>
  </sheetViews>
  <sheetFormatPr defaultColWidth="9" defaultRowHeight="13.8" x14ac:dyDescent="0.25"/>
  <cols>
    <col min="1" max="1" width="10.59765625" style="35" customWidth="1"/>
    <col min="2" max="2" width="14.59765625" customWidth="1"/>
    <col min="3" max="3" width="65.59765625" style="46" customWidth="1"/>
    <col min="4" max="4" width="65.59765625" style="47" customWidth="1"/>
    <col min="5" max="5" width="10.59765625" style="48" customWidth="1"/>
    <col min="6" max="6" width="6.59765625" style="48" customWidth="1"/>
    <col min="7" max="7" width="30.59765625" style="47" customWidth="1"/>
    <col min="8" max="8" width="8.59765625" style="49" customWidth="1"/>
    <col min="9" max="11" width="8.59765625" style="48" customWidth="1"/>
    <col min="12" max="16384" width="9" style="48"/>
  </cols>
  <sheetData>
    <row r="1" spans="1:11" s="54" customFormat="1" ht="105" customHeight="1" x14ac:dyDescent="0.25">
      <c r="A1" s="50" t="s">
        <v>68</v>
      </c>
      <c r="B1" s="50" t="s">
        <v>69</v>
      </c>
      <c r="C1" s="50" t="str">
        <f>'Support Data'!A18</f>
        <v>Functional Specifications</v>
      </c>
      <c r="D1" s="51" t="str">
        <f>'Support Data'!$A$19</f>
        <v>Contractor Work Area</v>
      </c>
      <c r="E1" s="51" t="str">
        <f>'Support Data'!A20</f>
        <v>Additional Documentation Needed</v>
      </c>
      <c r="F1" s="52" t="s">
        <v>44</v>
      </c>
      <c r="G1" s="51" t="str">
        <f>'Support Data'!A22</f>
        <v>Availability</v>
      </c>
      <c r="H1" s="53" t="str">
        <f>'Support Data'!A23</f>
        <v>Summary</v>
      </c>
      <c r="I1" s="53" t="str">
        <f>'Support Data'!A24</f>
        <v>Spec Weight</v>
      </c>
      <c r="J1" s="53" t="str">
        <f>'Support Data'!A25</f>
        <v>Avail Weight</v>
      </c>
      <c r="K1" s="53" t="str">
        <f>'Support Data'!A26</f>
        <v>Score</v>
      </c>
    </row>
    <row r="2" spans="1:11" ht="15.6" x14ac:dyDescent="0.25">
      <c r="A2" s="228" t="s">
        <v>355</v>
      </c>
      <c r="B2" s="229"/>
      <c r="C2" s="230"/>
      <c r="D2" s="231"/>
      <c r="E2" s="110"/>
      <c r="F2" s="110"/>
      <c r="G2" s="232"/>
      <c r="H2" s="233">
        <f>COUNTA(B3:B56)</f>
        <v>48</v>
      </c>
      <c r="K2" s="234" t="e">
        <f>SUM(K3:K56)</f>
        <v>#N/A</v>
      </c>
    </row>
    <row r="3" spans="1:11" ht="41.4" x14ac:dyDescent="0.25">
      <c r="A3" s="235" t="s">
        <v>356</v>
      </c>
      <c r="B3" s="236" t="s">
        <v>357</v>
      </c>
      <c r="C3" s="237" t="s">
        <v>358</v>
      </c>
      <c r="D3" s="73"/>
      <c r="E3" s="59"/>
      <c r="F3" s="60"/>
      <c r="G3" s="61" t="s">
        <v>67</v>
      </c>
      <c r="H3" s="62">
        <f>COUNTIF(G:G,"=Select from Drop Down List")</f>
        <v>48</v>
      </c>
      <c r="I3" s="62" t="e">
        <f>IF(NOT(ISBLANK($B3)),VLOOKUP($B3,specdata,2,FALSE()),"")</f>
        <v>#N/A</v>
      </c>
      <c r="J3" s="49">
        <f>VLOOKUP(G3,AvailabilityData,2,FALSE())</f>
        <v>0</v>
      </c>
      <c r="K3" s="62" t="e">
        <f>I3*J3</f>
        <v>#N/A</v>
      </c>
    </row>
    <row r="4" spans="1:11" ht="27.6" x14ac:dyDescent="0.25">
      <c r="A4" s="235" t="s">
        <v>359</v>
      </c>
      <c r="B4" s="236" t="s">
        <v>357</v>
      </c>
      <c r="C4" s="237" t="s">
        <v>360</v>
      </c>
      <c r="D4" s="73"/>
      <c r="E4" s="238"/>
      <c r="F4" s="60"/>
      <c r="G4" s="61" t="s">
        <v>67</v>
      </c>
      <c r="H4" s="62">
        <f>COUNTIF(G:G,"=Function Available")</f>
        <v>0</v>
      </c>
      <c r="I4" s="62" t="e">
        <f>IF(NOT(ISBLANK($B4)),VLOOKUP($B4,specdata,2,FALSE()),"")</f>
        <v>#N/A</v>
      </c>
      <c r="J4" s="49">
        <f>VLOOKUP(G4,AvailabilityData,2,FALSE())</f>
        <v>0</v>
      </c>
      <c r="K4" s="62" t="e">
        <f>I4*J4</f>
        <v>#N/A</v>
      </c>
    </row>
    <row r="5" spans="1:11" ht="55.2" x14ac:dyDescent="0.25">
      <c r="A5" s="239" t="s">
        <v>361</v>
      </c>
      <c r="B5" s="240" t="s">
        <v>357</v>
      </c>
      <c r="C5" s="241" t="s">
        <v>362</v>
      </c>
      <c r="D5" s="76"/>
      <c r="E5" s="242"/>
      <c r="F5" s="90"/>
      <c r="G5" s="91" t="s">
        <v>67</v>
      </c>
      <c r="H5" s="62">
        <f>COUNTIF(F:G,"=Function Not Available")</f>
        <v>0</v>
      </c>
      <c r="I5" s="62" t="e">
        <f>IF(NOT(ISBLANK($B5)),VLOOKUP($B5,specdata,2,FALSE()),"")</f>
        <v>#N/A</v>
      </c>
      <c r="J5" s="49">
        <f>VLOOKUP(G5,AvailabilityData,2,FALSE())</f>
        <v>0</v>
      </c>
      <c r="K5" s="62" t="e">
        <f>I5*J5</f>
        <v>#N/A</v>
      </c>
    </row>
    <row r="6" spans="1:11" ht="15" x14ac:dyDescent="0.25">
      <c r="A6" s="243"/>
      <c r="B6" s="244"/>
      <c r="C6" s="245" t="s">
        <v>336</v>
      </c>
      <c r="D6" s="246"/>
      <c r="E6" s="247"/>
      <c r="F6" s="248"/>
      <c r="G6" s="249"/>
      <c r="H6" s="62">
        <f>COUNTIF(G:G,"=Exception")</f>
        <v>0</v>
      </c>
      <c r="I6" s="62"/>
      <c r="J6" s="49"/>
      <c r="K6" s="62"/>
    </row>
    <row r="7" spans="1:11" ht="30" customHeight="1" x14ac:dyDescent="0.25">
      <c r="A7" s="235" t="s">
        <v>363</v>
      </c>
      <c r="B7" s="250" t="s">
        <v>357</v>
      </c>
      <c r="C7" s="251" t="s">
        <v>364</v>
      </c>
      <c r="D7" s="252"/>
      <c r="E7" s="89"/>
      <c r="F7" s="93"/>
      <c r="G7" s="96" t="s">
        <v>67</v>
      </c>
      <c r="H7" s="69">
        <f>COUNTIFS(B:B,"=Extremely Advantageous",G:G,"=Select from Drop Down List")</f>
        <v>0</v>
      </c>
      <c r="I7" s="62" t="e">
        <f>IF(NOT(ISBLANK($B7)),VLOOKUP($B7,specdata,2,FALSE()),"")</f>
        <v>#N/A</v>
      </c>
      <c r="J7" s="49">
        <f>VLOOKUP(G7,AvailabilityData,2,FALSE())</f>
        <v>0</v>
      </c>
      <c r="K7" s="62" t="e">
        <f>I7*J7</f>
        <v>#N/A</v>
      </c>
    </row>
    <row r="8" spans="1:11" ht="30" customHeight="1" x14ac:dyDescent="0.25">
      <c r="A8" s="235" t="s">
        <v>365</v>
      </c>
      <c r="B8" s="236" t="s">
        <v>357</v>
      </c>
      <c r="C8" s="237" t="s">
        <v>366</v>
      </c>
      <c r="D8" s="253"/>
      <c r="E8" s="66"/>
      <c r="F8" s="67"/>
      <c r="G8" s="68" t="s">
        <v>67</v>
      </c>
      <c r="H8" s="69">
        <f>COUNTIFS(B:B,"=Extremely Advantageous",G:G,"=Function Available")</f>
        <v>0</v>
      </c>
      <c r="I8" s="62" t="e">
        <f>IF(NOT(ISBLANK($B8)),VLOOKUP($B8,specdata,2,FALSE()),"")</f>
        <v>#N/A</v>
      </c>
      <c r="J8" s="49">
        <f>VLOOKUP(G8,AvailabilityData,2,FALSE())</f>
        <v>0</v>
      </c>
      <c r="K8" s="62" t="e">
        <f>I8*J8</f>
        <v>#N/A</v>
      </c>
    </row>
    <row r="9" spans="1:11" ht="30" customHeight="1" x14ac:dyDescent="0.25">
      <c r="A9" s="235" t="s">
        <v>367</v>
      </c>
      <c r="B9" s="236" t="s">
        <v>357</v>
      </c>
      <c r="C9" s="237" t="s">
        <v>368</v>
      </c>
      <c r="D9" s="253"/>
      <c r="E9" s="66"/>
      <c r="F9" s="67"/>
      <c r="G9" s="68" t="s">
        <v>67</v>
      </c>
      <c r="H9" s="69">
        <f>COUNTIFS(B:B,"=Extremely Advantageous",G:G,"=Function Not Available")</f>
        <v>0</v>
      </c>
      <c r="I9" s="62" t="e">
        <f>IF(NOT(ISBLANK($B9)),VLOOKUP($B9,specdata,2,FALSE()),"")</f>
        <v>#N/A</v>
      </c>
      <c r="J9" s="49">
        <f>VLOOKUP(G9,AvailabilityData,2,FALSE())</f>
        <v>0</v>
      </c>
      <c r="K9" s="62" t="e">
        <f>I9*J9</f>
        <v>#N/A</v>
      </c>
    </row>
    <row r="10" spans="1:11" ht="82.8" x14ac:dyDescent="0.25">
      <c r="A10" s="235" t="s">
        <v>369</v>
      </c>
      <c r="B10" s="236" t="s">
        <v>357</v>
      </c>
      <c r="C10" s="237" t="s">
        <v>340</v>
      </c>
      <c r="D10" s="73"/>
      <c r="E10" s="66"/>
      <c r="F10" s="67"/>
      <c r="G10" s="68" t="s">
        <v>67</v>
      </c>
      <c r="H10" s="69">
        <f>COUNTIFS(B:B,"=Extremely Advantageous",G:G,"=Exception")</f>
        <v>0</v>
      </c>
      <c r="I10" s="62" t="e">
        <f>IF(NOT(ISBLANK($B10)),VLOOKUP($B10,specdata,2,FALSE()),"")</f>
        <v>#N/A</v>
      </c>
      <c r="J10" s="49">
        <f>VLOOKUP(G10,AvailabilityData,2,FALSE())</f>
        <v>0</v>
      </c>
      <c r="K10" s="62" t="e">
        <f>I10*J10</f>
        <v>#N/A</v>
      </c>
    </row>
    <row r="11" spans="1:11" ht="41.4" x14ac:dyDescent="0.25">
      <c r="A11" s="235" t="s">
        <v>370</v>
      </c>
      <c r="B11" s="240" t="s">
        <v>357</v>
      </c>
      <c r="C11" s="241" t="s">
        <v>341</v>
      </c>
      <c r="D11" s="76"/>
      <c r="E11" s="77"/>
      <c r="F11" s="78"/>
      <c r="G11" s="79" t="s">
        <v>67</v>
      </c>
      <c r="H11" s="80">
        <f>COUNTIFS(B:B,"=Advantageous",G:G,"=Select from Drop Down List")</f>
        <v>48</v>
      </c>
      <c r="I11" s="62" t="e">
        <f>IF(NOT(ISBLANK($B11)),VLOOKUP($B11,specdata,2,FALSE()),"")</f>
        <v>#N/A</v>
      </c>
      <c r="J11" s="49">
        <f>VLOOKUP(G11,AvailabilityData,2,FALSE())</f>
        <v>0</v>
      </c>
      <c r="K11" s="62" t="e">
        <f>I11*J11</f>
        <v>#N/A</v>
      </c>
    </row>
    <row r="12" spans="1:11" ht="15" x14ac:dyDescent="0.25">
      <c r="A12" s="243"/>
      <c r="B12" s="244"/>
      <c r="C12" s="245" t="s">
        <v>371</v>
      </c>
      <c r="D12" s="246"/>
      <c r="E12" s="247"/>
      <c r="F12" s="248"/>
      <c r="G12" s="249"/>
      <c r="H12" s="80">
        <f>COUNTIFS(B:B,"=Advantageous",G:G,"=Function Available")</f>
        <v>0</v>
      </c>
      <c r="I12" s="62"/>
      <c r="J12" s="49"/>
      <c r="K12" s="62"/>
    </row>
    <row r="13" spans="1:11" ht="41.4" x14ac:dyDescent="0.25">
      <c r="A13" s="254" t="s">
        <v>372</v>
      </c>
      <c r="B13" s="255" t="s">
        <v>357</v>
      </c>
      <c r="C13" s="256" t="s">
        <v>373</v>
      </c>
      <c r="D13" s="87"/>
      <c r="E13" s="81"/>
      <c r="F13" s="82"/>
      <c r="G13" s="83" t="s">
        <v>67</v>
      </c>
      <c r="H13" s="80">
        <f>COUNTIFS(B:B,"=Advantageous",G:G,"=Function Not Available")</f>
        <v>0</v>
      </c>
      <c r="I13" s="62" t="e">
        <f t="shared" ref="I13:I24" si="0">IF(NOT(ISBLANK($B13)),VLOOKUP($B13,specdata,2,FALSE()),"")</f>
        <v>#N/A</v>
      </c>
      <c r="J13" s="49">
        <f t="shared" ref="J13:J24" si="1">VLOOKUP(G13,AvailabilityData,2,FALSE())</f>
        <v>0</v>
      </c>
      <c r="K13" s="62" t="e">
        <f t="shared" ref="K13:K24" si="2">I13*J13</f>
        <v>#N/A</v>
      </c>
    </row>
    <row r="14" spans="1:11" ht="30" customHeight="1" x14ac:dyDescent="0.25">
      <c r="A14" s="254" t="s">
        <v>374</v>
      </c>
      <c r="B14" s="255" t="s">
        <v>357</v>
      </c>
      <c r="C14" s="251" t="s">
        <v>375</v>
      </c>
      <c r="D14" s="87"/>
      <c r="E14" s="81"/>
      <c r="F14" s="84"/>
      <c r="G14" s="61" t="s">
        <v>67</v>
      </c>
      <c r="H14" s="80">
        <f>COUNTIFS(B:B,"=Advantageous",G:G,"=Exception")</f>
        <v>0</v>
      </c>
      <c r="I14" s="62" t="e">
        <f t="shared" si="0"/>
        <v>#N/A</v>
      </c>
      <c r="J14" s="49">
        <f t="shared" si="1"/>
        <v>0</v>
      </c>
      <c r="K14" s="62" t="e">
        <f t="shared" si="2"/>
        <v>#N/A</v>
      </c>
    </row>
    <row r="15" spans="1:11" ht="55.2" x14ac:dyDescent="0.25">
      <c r="A15" s="254" t="s">
        <v>376</v>
      </c>
      <c r="B15" s="236" t="s">
        <v>357</v>
      </c>
      <c r="C15" s="237" t="s">
        <v>377</v>
      </c>
      <c r="D15" s="73"/>
      <c r="E15" s="81"/>
      <c r="F15" s="60"/>
      <c r="G15" s="61" t="s">
        <v>67</v>
      </c>
      <c r="H15" s="86">
        <f>COUNTIFS(B:B,"=Minimal",G:G,"=Select from Drop Down List")</f>
        <v>0</v>
      </c>
      <c r="I15" s="62" t="e">
        <f t="shared" si="0"/>
        <v>#N/A</v>
      </c>
      <c r="J15" s="49">
        <f t="shared" si="1"/>
        <v>0</v>
      </c>
      <c r="K15" s="62" t="e">
        <f t="shared" si="2"/>
        <v>#N/A</v>
      </c>
    </row>
    <row r="16" spans="1:11" ht="30" customHeight="1" x14ac:dyDescent="0.25">
      <c r="A16" s="254" t="s">
        <v>378</v>
      </c>
      <c r="B16" s="236" t="s">
        <v>357</v>
      </c>
      <c r="C16" s="237" t="s">
        <v>379</v>
      </c>
      <c r="D16" s="87"/>
      <c r="E16" s="81"/>
      <c r="F16" s="60"/>
      <c r="G16" s="61" t="s">
        <v>67</v>
      </c>
      <c r="H16" s="86">
        <f>COUNTIFS(B:B,"=Minimal",G:G,"=Function Available")</f>
        <v>0</v>
      </c>
      <c r="I16" s="62" t="e">
        <f t="shared" si="0"/>
        <v>#N/A</v>
      </c>
      <c r="J16" s="49">
        <f t="shared" si="1"/>
        <v>0</v>
      </c>
      <c r="K16" s="62" t="e">
        <f t="shared" si="2"/>
        <v>#N/A</v>
      </c>
    </row>
    <row r="17" spans="1:11" ht="30" customHeight="1" x14ac:dyDescent="0.25">
      <c r="A17" s="254" t="s">
        <v>380</v>
      </c>
      <c r="B17" s="236" t="s">
        <v>357</v>
      </c>
      <c r="C17" s="237" t="s">
        <v>381</v>
      </c>
      <c r="D17" s="87"/>
      <c r="E17" s="81"/>
      <c r="F17" s="60"/>
      <c r="G17" s="61" t="s">
        <v>67</v>
      </c>
      <c r="H17" s="86">
        <f>COUNTIFS(B:B,"=Minimal",G:G,"=Function Not Available")</f>
        <v>0</v>
      </c>
      <c r="I17" s="62" t="e">
        <f t="shared" si="0"/>
        <v>#N/A</v>
      </c>
      <c r="J17" s="49">
        <f t="shared" si="1"/>
        <v>0</v>
      </c>
      <c r="K17" s="62" t="e">
        <f t="shared" si="2"/>
        <v>#N/A</v>
      </c>
    </row>
    <row r="18" spans="1:11" ht="30" customHeight="1" x14ac:dyDescent="0.25">
      <c r="A18" s="254" t="s">
        <v>382</v>
      </c>
      <c r="B18" s="236" t="s">
        <v>357</v>
      </c>
      <c r="C18" s="237" t="s">
        <v>383</v>
      </c>
      <c r="D18" s="87"/>
      <c r="E18" s="81"/>
      <c r="F18" s="60"/>
      <c r="G18" s="61" t="s">
        <v>67</v>
      </c>
      <c r="H18" s="86">
        <f>COUNTIFS(B:B,"=Minimal",G:G,"=Exception")</f>
        <v>0</v>
      </c>
      <c r="I18" s="62" t="e">
        <f t="shared" si="0"/>
        <v>#N/A</v>
      </c>
      <c r="J18" s="49">
        <f t="shared" si="1"/>
        <v>0</v>
      </c>
      <c r="K18" s="62" t="e">
        <f t="shared" si="2"/>
        <v>#N/A</v>
      </c>
    </row>
    <row r="19" spans="1:11" ht="30" customHeight="1" x14ac:dyDescent="0.25">
      <c r="A19" s="254" t="s">
        <v>384</v>
      </c>
      <c r="B19" s="236" t="s">
        <v>357</v>
      </c>
      <c r="C19" s="237" t="s">
        <v>385</v>
      </c>
      <c r="D19" s="87"/>
      <c r="E19" s="81"/>
      <c r="F19" s="60"/>
      <c r="G19" s="61" t="s">
        <v>67</v>
      </c>
      <c r="H19" s="86"/>
      <c r="I19" s="62" t="e">
        <f t="shared" si="0"/>
        <v>#N/A</v>
      </c>
      <c r="J19" s="49">
        <f t="shared" si="1"/>
        <v>0</v>
      </c>
      <c r="K19" s="62" t="e">
        <f t="shared" si="2"/>
        <v>#N/A</v>
      </c>
    </row>
    <row r="20" spans="1:11" ht="30" customHeight="1" x14ac:dyDescent="0.25">
      <c r="A20" s="254" t="s">
        <v>386</v>
      </c>
      <c r="B20" s="236" t="s">
        <v>357</v>
      </c>
      <c r="C20" s="237" t="s">
        <v>387</v>
      </c>
      <c r="D20" s="87"/>
      <c r="E20" s="81"/>
      <c r="F20" s="60"/>
      <c r="G20" s="61" t="s">
        <v>67</v>
      </c>
      <c r="H20" s="86"/>
      <c r="I20" s="62" t="e">
        <f t="shared" si="0"/>
        <v>#N/A</v>
      </c>
      <c r="J20" s="49">
        <f t="shared" si="1"/>
        <v>0</v>
      </c>
      <c r="K20" s="62" t="e">
        <f t="shared" si="2"/>
        <v>#N/A</v>
      </c>
    </row>
    <row r="21" spans="1:11" ht="30" customHeight="1" x14ac:dyDescent="0.25">
      <c r="A21" s="254" t="s">
        <v>388</v>
      </c>
      <c r="B21" s="236" t="s">
        <v>357</v>
      </c>
      <c r="C21" s="237" t="s">
        <v>389</v>
      </c>
      <c r="D21" s="87"/>
      <c r="E21" s="81"/>
      <c r="F21" s="60"/>
      <c r="G21" s="61" t="s">
        <v>67</v>
      </c>
      <c r="I21" s="62" t="e">
        <f t="shared" si="0"/>
        <v>#N/A</v>
      </c>
      <c r="J21" s="49">
        <f t="shared" si="1"/>
        <v>0</v>
      </c>
      <c r="K21" s="62" t="e">
        <f t="shared" si="2"/>
        <v>#N/A</v>
      </c>
    </row>
    <row r="22" spans="1:11" ht="30" customHeight="1" x14ac:dyDescent="0.25">
      <c r="A22" s="254" t="s">
        <v>390</v>
      </c>
      <c r="B22" s="236" t="s">
        <v>357</v>
      </c>
      <c r="C22" s="237" t="s">
        <v>391</v>
      </c>
      <c r="D22" s="87"/>
      <c r="E22" s="81"/>
      <c r="F22" s="60"/>
      <c r="G22" s="61" t="s">
        <v>67</v>
      </c>
      <c r="I22" s="62" t="e">
        <f t="shared" si="0"/>
        <v>#N/A</v>
      </c>
      <c r="J22" s="49">
        <f t="shared" si="1"/>
        <v>0</v>
      </c>
      <c r="K22" s="62" t="e">
        <f t="shared" si="2"/>
        <v>#N/A</v>
      </c>
    </row>
    <row r="23" spans="1:11" ht="55.2" x14ac:dyDescent="0.25">
      <c r="A23" s="254" t="s">
        <v>392</v>
      </c>
      <c r="B23" s="236" t="s">
        <v>357</v>
      </c>
      <c r="C23" s="237" t="s">
        <v>393</v>
      </c>
      <c r="D23" s="87"/>
      <c r="E23" s="81"/>
      <c r="F23" s="60"/>
      <c r="G23" s="61" t="s">
        <v>67</v>
      </c>
      <c r="I23" s="62" t="e">
        <f t="shared" si="0"/>
        <v>#N/A</v>
      </c>
      <c r="J23" s="49">
        <f t="shared" si="1"/>
        <v>0</v>
      </c>
      <c r="K23" s="62" t="e">
        <f t="shared" si="2"/>
        <v>#N/A</v>
      </c>
    </row>
    <row r="24" spans="1:11" ht="30" customHeight="1" x14ac:dyDescent="0.25">
      <c r="A24" s="257" t="s">
        <v>394</v>
      </c>
      <c r="B24" s="240" t="s">
        <v>357</v>
      </c>
      <c r="C24" s="241" t="s">
        <v>395</v>
      </c>
      <c r="D24" s="88"/>
      <c r="E24" s="89"/>
      <c r="F24" s="90"/>
      <c r="G24" s="91" t="s">
        <v>67</v>
      </c>
      <c r="I24" s="62" t="e">
        <f t="shared" si="0"/>
        <v>#N/A</v>
      </c>
      <c r="J24" s="49">
        <f t="shared" si="1"/>
        <v>0</v>
      </c>
      <c r="K24" s="62" t="e">
        <f t="shared" si="2"/>
        <v>#N/A</v>
      </c>
    </row>
    <row r="25" spans="1:11" ht="15" x14ac:dyDescent="0.25">
      <c r="A25" s="243"/>
      <c r="B25" s="244"/>
      <c r="C25" s="245" t="s">
        <v>115</v>
      </c>
      <c r="D25" s="246"/>
      <c r="E25" s="247"/>
      <c r="F25" s="248"/>
      <c r="G25" s="249"/>
      <c r="I25" s="62"/>
      <c r="J25" s="49"/>
      <c r="K25" s="62"/>
    </row>
    <row r="26" spans="1:11" ht="41.4" x14ac:dyDescent="0.25">
      <c r="A26" s="235" t="s">
        <v>396</v>
      </c>
      <c r="B26" s="236" t="s">
        <v>357</v>
      </c>
      <c r="C26" s="258" t="s">
        <v>117</v>
      </c>
      <c r="D26" s="73"/>
      <c r="E26" s="66"/>
      <c r="F26" s="67"/>
      <c r="G26" s="92" t="s">
        <v>67</v>
      </c>
      <c r="I26" s="62" t="e">
        <f>IF(NOT(ISBLANK($B26)),VLOOKUP($B26,specdata,2,FALSE()),"")</f>
        <v>#N/A</v>
      </c>
      <c r="J26" s="49">
        <f>VLOOKUP(G26,AvailabilityData,2,FALSE())</f>
        <v>0</v>
      </c>
      <c r="K26" s="62" t="e">
        <f>I26*J26</f>
        <v>#N/A</v>
      </c>
    </row>
    <row r="27" spans="1:11" ht="56.25" customHeight="1" x14ac:dyDescent="0.25">
      <c r="A27" s="235" t="s">
        <v>397</v>
      </c>
      <c r="B27" s="236" t="s">
        <v>357</v>
      </c>
      <c r="C27" s="258" t="s">
        <v>398</v>
      </c>
      <c r="D27" s="73"/>
      <c r="E27" s="66"/>
      <c r="F27" s="67"/>
      <c r="G27" s="92" t="s">
        <v>67</v>
      </c>
      <c r="I27" s="62" t="e">
        <f>IF(NOT(ISBLANK($B27)),VLOOKUP($B27,specdata,2,FALSE()),"")</f>
        <v>#N/A</v>
      </c>
      <c r="J27" s="49">
        <f>VLOOKUP(G27,AvailabilityData,2,FALSE())</f>
        <v>0</v>
      </c>
      <c r="K27" s="62" t="e">
        <f>I27*J27</f>
        <v>#N/A</v>
      </c>
    </row>
    <row r="28" spans="1:11" ht="27.6" x14ac:dyDescent="0.25">
      <c r="A28" s="235" t="s">
        <v>399</v>
      </c>
      <c r="B28" s="236" t="s">
        <v>357</v>
      </c>
      <c r="C28" s="258" t="s">
        <v>121</v>
      </c>
      <c r="D28" s="73"/>
      <c r="E28" s="66"/>
      <c r="F28" s="67"/>
      <c r="G28" s="92" t="s">
        <v>67</v>
      </c>
      <c r="I28" s="62" t="e">
        <f>IF(NOT(ISBLANK($B28)),VLOOKUP($B28,specdata,2,FALSE()),"")</f>
        <v>#N/A</v>
      </c>
      <c r="J28" s="49">
        <f>VLOOKUP(G28,AvailabilityData,2,FALSE())</f>
        <v>0</v>
      </c>
      <c r="K28" s="62" t="e">
        <f>I28*J28</f>
        <v>#N/A</v>
      </c>
    </row>
    <row r="29" spans="1:11" ht="30" customHeight="1" x14ac:dyDescent="0.25">
      <c r="A29" s="243"/>
      <c r="B29" s="244"/>
      <c r="C29" s="245" t="s">
        <v>400</v>
      </c>
      <c r="D29" s="246"/>
      <c r="E29" s="247"/>
      <c r="F29" s="248"/>
      <c r="G29" s="249"/>
      <c r="I29" s="62"/>
      <c r="J29" s="49"/>
      <c r="K29" s="62"/>
    </row>
    <row r="30" spans="1:11" ht="55.2" x14ac:dyDescent="0.25">
      <c r="A30" s="254" t="s">
        <v>401</v>
      </c>
      <c r="B30" s="255" t="s">
        <v>357</v>
      </c>
      <c r="C30" s="259" t="s">
        <v>402</v>
      </c>
      <c r="D30" s="87"/>
      <c r="E30" s="81"/>
      <c r="F30" s="93"/>
      <c r="G30" s="92" t="s">
        <v>67</v>
      </c>
      <c r="I30" s="62" t="e">
        <f t="shared" ref="I30:I40" si="3">IF(NOT(ISBLANK($B30)),VLOOKUP($B30,specdata,2,FALSE()),"")</f>
        <v>#N/A</v>
      </c>
      <c r="J30" s="49">
        <f t="shared" ref="J30:J40" si="4">VLOOKUP(G30,AvailabilityData,2,FALSE())</f>
        <v>0</v>
      </c>
      <c r="K30" s="62" t="e">
        <f t="shared" ref="K30:K40" si="5">I30*J30</f>
        <v>#N/A</v>
      </c>
    </row>
    <row r="31" spans="1:11" ht="41.4" x14ac:dyDescent="0.25">
      <c r="A31" s="254" t="s">
        <v>403</v>
      </c>
      <c r="B31" s="236" t="s">
        <v>357</v>
      </c>
      <c r="C31" s="258" t="s">
        <v>404</v>
      </c>
      <c r="D31" s="87"/>
      <c r="E31" s="81"/>
      <c r="F31" s="90"/>
      <c r="G31" s="91" t="s">
        <v>67</v>
      </c>
      <c r="I31" s="62" t="e">
        <f t="shared" si="3"/>
        <v>#N/A</v>
      </c>
      <c r="J31" s="49">
        <f t="shared" si="4"/>
        <v>0</v>
      </c>
      <c r="K31" s="62" t="e">
        <f t="shared" si="5"/>
        <v>#N/A</v>
      </c>
    </row>
    <row r="32" spans="1:11" ht="30" customHeight="1" x14ac:dyDescent="0.25">
      <c r="A32" s="254" t="s">
        <v>405</v>
      </c>
      <c r="B32" s="236" t="s">
        <v>357</v>
      </c>
      <c r="C32" s="258" t="s">
        <v>406</v>
      </c>
      <c r="D32" s="87"/>
      <c r="E32" s="81"/>
      <c r="F32" s="90"/>
      <c r="G32" s="91" t="s">
        <v>67</v>
      </c>
      <c r="I32" s="62" t="e">
        <f t="shared" si="3"/>
        <v>#N/A</v>
      </c>
      <c r="J32" s="49">
        <f t="shared" si="4"/>
        <v>0</v>
      </c>
      <c r="K32" s="62" t="e">
        <f t="shared" si="5"/>
        <v>#N/A</v>
      </c>
    </row>
    <row r="33" spans="1:11" ht="30" customHeight="1" x14ac:dyDescent="0.25">
      <c r="A33" s="254" t="s">
        <v>407</v>
      </c>
      <c r="B33" s="236" t="s">
        <v>357</v>
      </c>
      <c r="C33" s="237" t="s">
        <v>408</v>
      </c>
      <c r="D33" s="87"/>
      <c r="E33" s="81"/>
      <c r="F33" s="60"/>
      <c r="G33" s="61" t="s">
        <v>67</v>
      </c>
      <c r="I33" s="62" t="e">
        <f t="shared" si="3"/>
        <v>#N/A</v>
      </c>
      <c r="J33" s="49">
        <f t="shared" si="4"/>
        <v>0</v>
      </c>
      <c r="K33" s="62" t="e">
        <f t="shared" si="5"/>
        <v>#N/A</v>
      </c>
    </row>
    <row r="34" spans="1:11" ht="30" customHeight="1" x14ac:dyDescent="0.25">
      <c r="A34" s="254" t="s">
        <v>409</v>
      </c>
      <c r="B34" s="236" t="s">
        <v>357</v>
      </c>
      <c r="C34" s="237" t="s">
        <v>410</v>
      </c>
      <c r="D34" s="87"/>
      <c r="E34" s="81"/>
      <c r="F34" s="60"/>
      <c r="G34" s="61" t="s">
        <v>67</v>
      </c>
      <c r="I34" s="62" t="e">
        <f t="shared" si="3"/>
        <v>#N/A</v>
      </c>
      <c r="J34" s="49">
        <f t="shared" si="4"/>
        <v>0</v>
      </c>
      <c r="K34" s="62" t="e">
        <f t="shared" si="5"/>
        <v>#N/A</v>
      </c>
    </row>
    <row r="35" spans="1:11" ht="30" customHeight="1" x14ac:dyDescent="0.25">
      <c r="A35" s="254" t="s">
        <v>411</v>
      </c>
      <c r="B35" s="236" t="s">
        <v>357</v>
      </c>
      <c r="C35" s="237" t="s">
        <v>412</v>
      </c>
      <c r="D35" s="87"/>
      <c r="E35" s="81"/>
      <c r="F35" s="60"/>
      <c r="G35" s="61" t="s">
        <v>67</v>
      </c>
      <c r="I35" s="62" t="e">
        <f t="shared" si="3"/>
        <v>#N/A</v>
      </c>
      <c r="J35" s="49">
        <f t="shared" si="4"/>
        <v>0</v>
      </c>
      <c r="K35" s="62" t="e">
        <f t="shared" si="5"/>
        <v>#N/A</v>
      </c>
    </row>
    <row r="36" spans="1:11" ht="30" customHeight="1" x14ac:dyDescent="0.25">
      <c r="A36" s="254" t="s">
        <v>413</v>
      </c>
      <c r="B36" s="236" t="s">
        <v>357</v>
      </c>
      <c r="C36" s="237" t="s">
        <v>414</v>
      </c>
      <c r="D36" s="87"/>
      <c r="E36" s="81"/>
      <c r="F36" s="60"/>
      <c r="G36" s="61" t="s">
        <v>67</v>
      </c>
      <c r="I36" s="62" t="e">
        <f t="shared" si="3"/>
        <v>#N/A</v>
      </c>
      <c r="J36" s="49">
        <f t="shared" si="4"/>
        <v>0</v>
      </c>
      <c r="K36" s="62" t="e">
        <f t="shared" si="5"/>
        <v>#N/A</v>
      </c>
    </row>
    <row r="37" spans="1:11" ht="30" customHeight="1" x14ac:dyDescent="0.25">
      <c r="A37" s="254" t="s">
        <v>415</v>
      </c>
      <c r="B37" s="236" t="s">
        <v>357</v>
      </c>
      <c r="C37" s="237" t="s">
        <v>416</v>
      </c>
      <c r="D37" s="87"/>
      <c r="E37" s="81"/>
      <c r="F37" s="60"/>
      <c r="G37" s="61" t="s">
        <v>67</v>
      </c>
      <c r="I37" s="62" t="e">
        <f t="shared" si="3"/>
        <v>#N/A</v>
      </c>
      <c r="J37" s="49">
        <f t="shared" si="4"/>
        <v>0</v>
      </c>
      <c r="K37" s="62" t="e">
        <f t="shared" si="5"/>
        <v>#N/A</v>
      </c>
    </row>
    <row r="38" spans="1:11" ht="30" customHeight="1" x14ac:dyDescent="0.25">
      <c r="A38" s="254" t="s">
        <v>417</v>
      </c>
      <c r="B38" s="236" t="s">
        <v>357</v>
      </c>
      <c r="C38" s="237" t="s">
        <v>418</v>
      </c>
      <c r="D38" s="87"/>
      <c r="E38" s="81"/>
      <c r="F38" s="60"/>
      <c r="G38" s="61" t="s">
        <v>67</v>
      </c>
      <c r="I38" s="62" t="e">
        <f t="shared" si="3"/>
        <v>#N/A</v>
      </c>
      <c r="J38" s="49">
        <f t="shared" si="4"/>
        <v>0</v>
      </c>
      <c r="K38" s="62" t="e">
        <f t="shared" si="5"/>
        <v>#N/A</v>
      </c>
    </row>
    <row r="39" spans="1:11" ht="27.6" x14ac:dyDescent="0.25">
      <c r="A39" s="254" t="s">
        <v>419</v>
      </c>
      <c r="B39" s="236" t="s">
        <v>357</v>
      </c>
      <c r="C39" s="237" t="s">
        <v>420</v>
      </c>
      <c r="D39" s="87"/>
      <c r="E39" s="81"/>
      <c r="F39" s="60"/>
      <c r="G39" s="61" t="s">
        <v>67</v>
      </c>
      <c r="I39" s="62" t="e">
        <f t="shared" si="3"/>
        <v>#N/A</v>
      </c>
      <c r="J39" s="49">
        <f t="shared" si="4"/>
        <v>0</v>
      </c>
      <c r="K39" s="62" t="e">
        <f t="shared" si="5"/>
        <v>#N/A</v>
      </c>
    </row>
    <row r="40" spans="1:11" ht="27.6" x14ac:dyDescent="0.25">
      <c r="A40" s="254" t="s">
        <v>421</v>
      </c>
      <c r="B40" s="240" t="s">
        <v>357</v>
      </c>
      <c r="C40" s="241" t="s">
        <v>138</v>
      </c>
      <c r="D40" s="88"/>
      <c r="E40" s="89"/>
      <c r="F40" s="90"/>
      <c r="G40" s="91" t="s">
        <v>67</v>
      </c>
      <c r="I40" s="62" t="e">
        <f t="shared" si="3"/>
        <v>#N/A</v>
      </c>
      <c r="J40" s="49">
        <f t="shared" si="4"/>
        <v>0</v>
      </c>
      <c r="K40" s="62" t="e">
        <f t="shared" si="5"/>
        <v>#N/A</v>
      </c>
    </row>
    <row r="41" spans="1:11" ht="15" x14ac:dyDescent="0.25">
      <c r="A41" s="243"/>
      <c r="B41" s="244"/>
      <c r="C41" s="245" t="s">
        <v>139</v>
      </c>
      <c r="D41" s="246"/>
      <c r="E41" s="247"/>
      <c r="F41" s="248"/>
      <c r="G41" s="249"/>
      <c r="I41" s="62"/>
      <c r="J41" s="49"/>
      <c r="K41" s="62"/>
    </row>
    <row r="42" spans="1:11" ht="47.25" customHeight="1" x14ac:dyDescent="0.25">
      <c r="A42" s="254" t="s">
        <v>422</v>
      </c>
      <c r="B42" s="255" t="s">
        <v>357</v>
      </c>
      <c r="C42" s="256" t="s">
        <v>423</v>
      </c>
      <c r="D42" s="87"/>
      <c r="E42" s="81"/>
      <c r="F42" s="84"/>
      <c r="G42" s="96" t="s">
        <v>67</v>
      </c>
      <c r="I42" s="62" t="e">
        <f t="shared" ref="I42:I49" si="6">IF(NOT(ISBLANK($B42)),VLOOKUP($B42,specdata,2,FALSE()),"")</f>
        <v>#N/A</v>
      </c>
      <c r="J42" s="49">
        <f t="shared" ref="J42:J49" si="7">VLOOKUP(G42,AvailabilityData,2,FALSE())</f>
        <v>0</v>
      </c>
      <c r="K42" s="62" t="e">
        <f t="shared" ref="K42:K49" si="8">I42*J42</f>
        <v>#N/A</v>
      </c>
    </row>
    <row r="43" spans="1:11" ht="41.4" x14ac:dyDescent="0.25">
      <c r="A43" s="254" t="s">
        <v>424</v>
      </c>
      <c r="B43" s="236" t="s">
        <v>357</v>
      </c>
      <c r="C43" s="237" t="s">
        <v>425</v>
      </c>
      <c r="D43" s="87"/>
      <c r="E43" s="81"/>
      <c r="F43" s="60"/>
      <c r="G43" s="61" t="s">
        <v>67</v>
      </c>
      <c r="I43" s="62" t="e">
        <f t="shared" si="6"/>
        <v>#N/A</v>
      </c>
      <c r="J43" s="49">
        <f t="shared" si="7"/>
        <v>0</v>
      </c>
      <c r="K43" s="62" t="e">
        <f t="shared" si="8"/>
        <v>#N/A</v>
      </c>
    </row>
    <row r="44" spans="1:11" ht="30" customHeight="1" x14ac:dyDescent="0.25">
      <c r="A44" s="235" t="s">
        <v>426</v>
      </c>
      <c r="B44" s="236" t="s">
        <v>357</v>
      </c>
      <c r="C44" s="237" t="s">
        <v>427</v>
      </c>
      <c r="D44" s="73"/>
      <c r="E44" s="66"/>
      <c r="F44" s="67"/>
      <c r="G44" s="91" t="s">
        <v>67</v>
      </c>
      <c r="I44" s="62" t="e">
        <f t="shared" si="6"/>
        <v>#N/A</v>
      </c>
      <c r="J44" s="49">
        <f t="shared" si="7"/>
        <v>0</v>
      </c>
      <c r="K44" s="62" t="e">
        <f t="shared" si="8"/>
        <v>#N/A</v>
      </c>
    </row>
    <row r="45" spans="1:11" ht="41.4" x14ac:dyDescent="0.25">
      <c r="A45" s="235" t="s">
        <v>428</v>
      </c>
      <c r="B45" s="236" t="s">
        <v>357</v>
      </c>
      <c r="C45" s="237" t="s">
        <v>429</v>
      </c>
      <c r="D45" s="73"/>
      <c r="E45" s="66"/>
      <c r="F45" s="67"/>
      <c r="G45" s="96" t="s">
        <v>67</v>
      </c>
      <c r="I45" s="62" t="e">
        <f t="shared" si="6"/>
        <v>#N/A</v>
      </c>
      <c r="J45" s="49">
        <f t="shared" si="7"/>
        <v>0</v>
      </c>
      <c r="K45" s="62" t="e">
        <f t="shared" si="8"/>
        <v>#N/A</v>
      </c>
    </row>
    <row r="46" spans="1:11" ht="41.4" x14ac:dyDescent="0.25">
      <c r="A46" s="254" t="s">
        <v>430</v>
      </c>
      <c r="B46" s="236" t="s">
        <v>357</v>
      </c>
      <c r="C46" s="237" t="s">
        <v>431</v>
      </c>
      <c r="D46" s="87"/>
      <c r="E46" s="81"/>
      <c r="F46" s="60"/>
      <c r="G46" s="61" t="s">
        <v>67</v>
      </c>
      <c r="I46" s="62" t="e">
        <f t="shared" si="6"/>
        <v>#N/A</v>
      </c>
      <c r="J46" s="49">
        <f t="shared" si="7"/>
        <v>0</v>
      </c>
      <c r="K46" s="62" t="e">
        <f t="shared" si="8"/>
        <v>#N/A</v>
      </c>
    </row>
    <row r="47" spans="1:11" ht="30" customHeight="1" x14ac:dyDescent="0.25">
      <c r="A47" s="254" t="s">
        <v>432</v>
      </c>
      <c r="B47" s="236" t="s">
        <v>357</v>
      </c>
      <c r="C47" s="237" t="s">
        <v>433</v>
      </c>
      <c r="D47" s="87"/>
      <c r="E47" s="81"/>
      <c r="F47" s="60"/>
      <c r="G47" s="61" t="s">
        <v>67</v>
      </c>
      <c r="I47" s="62" t="e">
        <f t="shared" si="6"/>
        <v>#N/A</v>
      </c>
      <c r="J47" s="49">
        <f t="shared" si="7"/>
        <v>0</v>
      </c>
      <c r="K47" s="62" t="e">
        <f t="shared" si="8"/>
        <v>#N/A</v>
      </c>
    </row>
    <row r="48" spans="1:11" ht="45" customHeight="1" x14ac:dyDescent="0.25">
      <c r="A48" s="254" t="s">
        <v>434</v>
      </c>
      <c r="B48" s="236" t="s">
        <v>357</v>
      </c>
      <c r="C48" s="237" t="s">
        <v>435</v>
      </c>
      <c r="D48" s="87"/>
      <c r="E48" s="81"/>
      <c r="F48" s="60"/>
      <c r="G48" s="61" t="s">
        <v>67</v>
      </c>
      <c r="I48" s="62" t="e">
        <f t="shared" si="6"/>
        <v>#N/A</v>
      </c>
      <c r="J48" s="49">
        <f t="shared" si="7"/>
        <v>0</v>
      </c>
      <c r="K48" s="62" t="e">
        <f t="shared" si="8"/>
        <v>#N/A</v>
      </c>
    </row>
    <row r="49" spans="1:11" ht="41.4" x14ac:dyDescent="0.25">
      <c r="A49" s="254" t="s">
        <v>436</v>
      </c>
      <c r="B49" s="240" t="s">
        <v>357</v>
      </c>
      <c r="C49" s="241" t="s">
        <v>435</v>
      </c>
      <c r="D49" s="88"/>
      <c r="E49" s="89"/>
      <c r="F49" s="90"/>
      <c r="G49" s="91" t="s">
        <v>67</v>
      </c>
      <c r="I49" s="62" t="e">
        <f t="shared" si="6"/>
        <v>#N/A</v>
      </c>
      <c r="J49" s="49">
        <f t="shared" si="7"/>
        <v>0</v>
      </c>
      <c r="K49" s="62" t="e">
        <f t="shared" si="8"/>
        <v>#N/A</v>
      </c>
    </row>
    <row r="50" spans="1:11" ht="15" x14ac:dyDescent="0.25">
      <c r="A50" s="243"/>
      <c r="B50" s="244"/>
      <c r="C50" s="245" t="s">
        <v>348</v>
      </c>
      <c r="D50" s="246"/>
      <c r="E50" s="247"/>
      <c r="F50" s="248"/>
      <c r="G50" s="249"/>
      <c r="I50" s="62"/>
      <c r="J50" s="49"/>
      <c r="K50" s="62"/>
    </row>
    <row r="51" spans="1:11" ht="30" customHeight="1" x14ac:dyDescent="0.25">
      <c r="A51" s="254" t="s">
        <v>437</v>
      </c>
      <c r="B51" s="255" t="s">
        <v>357</v>
      </c>
      <c r="C51" s="256" t="s">
        <v>349</v>
      </c>
      <c r="D51" s="87"/>
      <c r="E51" s="81"/>
      <c r="F51" s="84"/>
      <c r="G51" s="96" t="s">
        <v>67</v>
      </c>
      <c r="I51" s="62" t="e">
        <f t="shared" ref="I51:I56" si="9">IF(NOT(ISBLANK($B51)),VLOOKUP($B51,specdata,2,FALSE()),"")</f>
        <v>#N/A</v>
      </c>
      <c r="J51" s="49">
        <f t="shared" ref="J51:J56" si="10">VLOOKUP(G51,AvailabilityData,2,FALSE())</f>
        <v>0</v>
      </c>
      <c r="K51" s="62" t="e">
        <f t="shared" ref="K51:K56" si="11">I51*J51</f>
        <v>#N/A</v>
      </c>
    </row>
    <row r="52" spans="1:11" ht="30" customHeight="1" x14ac:dyDescent="0.25">
      <c r="A52" s="254" t="s">
        <v>438</v>
      </c>
      <c r="B52" s="236" t="s">
        <v>357</v>
      </c>
      <c r="C52" s="260" t="s">
        <v>350</v>
      </c>
      <c r="D52" s="87"/>
      <c r="E52" s="81"/>
      <c r="F52" s="60"/>
      <c r="G52" s="61" t="s">
        <v>67</v>
      </c>
      <c r="I52" s="62" t="e">
        <f t="shared" si="9"/>
        <v>#N/A</v>
      </c>
      <c r="J52" s="49">
        <f t="shared" si="10"/>
        <v>0</v>
      </c>
      <c r="K52" s="62" t="e">
        <f t="shared" si="11"/>
        <v>#N/A</v>
      </c>
    </row>
    <row r="53" spans="1:11" ht="30" customHeight="1" x14ac:dyDescent="0.25">
      <c r="A53" s="254" t="s">
        <v>439</v>
      </c>
      <c r="B53" s="236" t="s">
        <v>357</v>
      </c>
      <c r="C53" s="260" t="s">
        <v>351</v>
      </c>
      <c r="D53" s="87"/>
      <c r="E53" s="81"/>
      <c r="F53" s="60"/>
      <c r="G53" s="61" t="s">
        <v>67</v>
      </c>
      <c r="I53" s="62" t="e">
        <f t="shared" si="9"/>
        <v>#N/A</v>
      </c>
      <c r="J53" s="49">
        <f t="shared" si="10"/>
        <v>0</v>
      </c>
      <c r="K53" s="62" t="e">
        <f t="shared" si="11"/>
        <v>#N/A</v>
      </c>
    </row>
    <row r="54" spans="1:11" ht="30" customHeight="1" x14ac:dyDescent="0.25">
      <c r="A54" s="254" t="s">
        <v>440</v>
      </c>
      <c r="B54" s="236" t="s">
        <v>357</v>
      </c>
      <c r="C54" s="260" t="s">
        <v>352</v>
      </c>
      <c r="D54" s="87"/>
      <c r="E54" s="81"/>
      <c r="F54" s="60"/>
      <c r="G54" s="61" t="s">
        <v>67</v>
      </c>
      <c r="I54" s="62" t="e">
        <f t="shared" si="9"/>
        <v>#N/A</v>
      </c>
      <c r="J54" s="49">
        <f t="shared" si="10"/>
        <v>0</v>
      </c>
      <c r="K54" s="62" t="e">
        <f t="shared" si="11"/>
        <v>#N/A</v>
      </c>
    </row>
    <row r="55" spans="1:11" ht="30" customHeight="1" x14ac:dyDescent="0.25">
      <c r="A55" s="254" t="s">
        <v>441</v>
      </c>
      <c r="B55" s="236" t="s">
        <v>357</v>
      </c>
      <c r="C55" s="260" t="s">
        <v>353</v>
      </c>
      <c r="D55" s="87"/>
      <c r="E55" s="81"/>
      <c r="F55" s="60"/>
      <c r="G55" s="61" t="s">
        <v>67</v>
      </c>
      <c r="I55" s="62" t="e">
        <f t="shared" si="9"/>
        <v>#N/A</v>
      </c>
      <c r="J55" s="49">
        <f t="shared" si="10"/>
        <v>0</v>
      </c>
      <c r="K55" s="62" t="e">
        <f t="shared" si="11"/>
        <v>#N/A</v>
      </c>
    </row>
    <row r="56" spans="1:11" ht="41.4" x14ac:dyDescent="0.25">
      <c r="A56" s="257" t="s">
        <v>442</v>
      </c>
      <c r="B56" s="240" t="s">
        <v>357</v>
      </c>
      <c r="C56" s="241" t="s">
        <v>443</v>
      </c>
      <c r="D56" s="76"/>
      <c r="E56" s="77"/>
      <c r="F56" s="78"/>
      <c r="G56" s="107" t="s">
        <v>67</v>
      </c>
      <c r="I56" s="62" t="e">
        <f t="shared" si="9"/>
        <v>#N/A</v>
      </c>
      <c r="J56" s="49">
        <f t="shared" si="10"/>
        <v>0</v>
      </c>
      <c r="K56" s="62" t="e">
        <f t="shared" si="11"/>
        <v>#N/A</v>
      </c>
    </row>
    <row r="57" spans="1:11" ht="55.2" x14ac:dyDescent="0.25">
      <c r="A57" s="261"/>
      <c r="B57" s="262"/>
      <c r="C57" s="263" t="s">
        <v>444</v>
      </c>
      <c r="D57" s="232"/>
      <c r="E57" s="110"/>
      <c r="F57" s="110"/>
      <c r="G57" s="111"/>
    </row>
  </sheetData>
  <conditionalFormatting sqref="B1:B2">
    <cfRule type="cellIs" dxfId="49" priority="6" operator="equal">
      <formula>"Mandatory"</formula>
    </cfRule>
  </conditionalFormatting>
  <conditionalFormatting sqref="B1:B1048576">
    <cfRule type="cellIs" dxfId="48" priority="2" operator="equal">
      <formula>"Not Needed"</formula>
    </cfRule>
    <cfRule type="cellIs" dxfId="47" priority="3" operator="equal">
      <formula>"Highly Advantageous"</formula>
    </cfRule>
    <cfRule type="cellIs" dxfId="46" priority="4" operator="equal">
      <formula>"Extremely Advantageous"</formula>
    </cfRule>
  </conditionalFormatting>
  <conditionalFormatting sqref="G3:G56">
    <cfRule type="cellIs" dxfId="45"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56" xr:uid="{00000000-0002-0000-0700-000000000000}">
      <formula1>SpecType</formula1>
      <formula2>0</formula2>
    </dataValidation>
    <dataValidation type="list" allowBlank="1" showInputMessage="1" showErrorMessage="1" sqref="G3:G56" xr:uid="{00000000-0002-0000-0700-000001000000}">
      <formula1>Availability</formula1>
      <formula2>0</formula2>
    </dataValidation>
  </dataValidations>
  <pageMargins left="0.25" right="0.25" top="0.75" bottom="0.75" header="0.3" footer="0.3"/>
  <pageSetup fitToHeight="0" orientation="landscape" horizontalDpi="300" verticalDpi="300"/>
  <headerFooter>
    <oddHeader>&amp;C&amp;"Arial,Bold"City of Naperville, IL
Infrastructure and Security Functional Requirements&amp;R&amp;"Arial,Bold"&amp;A</oddHeader>
    <oddFooter>&amp;L&amp;"Arial,Bold"&amp;10Federal Engineering, December, 2022 ©&amp;R&amp;"Arial,Bold"&amp;10&amp;P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Q117"/>
  <sheetViews>
    <sheetView zoomScaleNormal="100" zoomScalePageLayoutView="90" workbookViewId="0">
      <selection activeCell="D3" sqref="D3"/>
    </sheetView>
  </sheetViews>
  <sheetFormatPr defaultColWidth="9" defaultRowHeight="15.6" x14ac:dyDescent="0.3"/>
  <cols>
    <col min="1" max="1" width="10.59765625" style="112" customWidth="1"/>
    <col min="2" max="2" width="14.59765625" style="112" customWidth="1"/>
    <col min="3" max="3" width="65.59765625" style="112" customWidth="1"/>
    <col min="4" max="4" width="65.59765625" style="113" customWidth="1"/>
    <col min="5" max="5" width="10.59765625" style="113" hidden="1" customWidth="1"/>
    <col min="6" max="6" width="6.59765625" style="113" hidden="1" customWidth="1"/>
    <col min="7" max="7" width="30.59765625" style="129" customWidth="1"/>
    <col min="8" max="11" width="8.59765625" style="131" hidden="1" customWidth="1"/>
    <col min="12" max="12" width="0" style="113" hidden="1" customWidth="1"/>
    <col min="13" max="16384" width="9" style="113"/>
  </cols>
  <sheetData>
    <row r="1" spans="1:17" s="114" customFormat="1" ht="105" customHeight="1" thickBot="1" x14ac:dyDescent="0.3">
      <c r="A1" s="118" t="s">
        <v>68</v>
      </c>
      <c r="B1" s="118" t="s">
        <v>69</v>
      </c>
      <c r="C1" s="118" t="str">
        <f>'Support Data'!A18</f>
        <v>Functional Specifications</v>
      </c>
      <c r="D1" s="119" t="str">
        <f>'Support Data'!$A$19</f>
        <v>Contractor Work Area</v>
      </c>
      <c r="E1" s="119" t="str">
        <f>'Support Data'!A20</f>
        <v>Additional Documentation Needed</v>
      </c>
      <c r="F1" s="121" t="s">
        <v>44</v>
      </c>
      <c r="G1" s="119" t="str">
        <f>'Support Data'!A22</f>
        <v>Availability</v>
      </c>
      <c r="H1" s="122" t="str">
        <f>'Support Data'!A23</f>
        <v>Summary</v>
      </c>
      <c r="I1" s="122" t="str">
        <f>'Support Data'!A24</f>
        <v>Spec Weight</v>
      </c>
      <c r="J1" s="122" t="str">
        <f>'Support Data'!A25</f>
        <v>Avail Weight</v>
      </c>
      <c r="K1" s="122" t="str">
        <f>'Support Data'!A26</f>
        <v>Score</v>
      </c>
      <c r="L1" s="122" t="s">
        <v>255</v>
      </c>
    </row>
    <row r="2" spans="1:17" x14ac:dyDescent="0.3">
      <c r="A2" s="123" t="s">
        <v>445</v>
      </c>
      <c r="B2" s="264"/>
      <c r="C2" s="124"/>
      <c r="D2" s="265"/>
      <c r="E2" s="196"/>
      <c r="F2" s="196"/>
      <c r="G2" s="423"/>
      <c r="H2" s="131">
        <f>COUNTA(B3:B26)</f>
        <v>20</v>
      </c>
      <c r="K2" s="131">
        <f>SUM(K3:K26)</f>
        <v>0</v>
      </c>
    </row>
    <row r="3" spans="1:17" ht="51.75" customHeight="1" x14ac:dyDescent="0.3">
      <c r="A3" s="266" t="str">
        <f>IF(L3=1,"T-SW-"&amp;TEXT(COUNTIF($L$3:L3, "1"), "0"), "")</f>
        <v>T-SW-1</v>
      </c>
      <c r="B3" s="56" t="s">
        <v>10</v>
      </c>
      <c r="C3" s="267" t="s">
        <v>446</v>
      </c>
      <c r="D3" s="268"/>
      <c r="E3" s="269"/>
      <c r="F3" s="270"/>
      <c r="G3" s="155" t="s">
        <v>67</v>
      </c>
      <c r="H3" s="131">
        <f>COUNTIF(G:G,"=Select from Drop Down List")</f>
        <v>20</v>
      </c>
      <c r="I3" s="131">
        <f t="shared" ref="I3:I8" si="0">IF(NOT(ISBLANK($B3)),VLOOKUP($B3,specdata,2,FALSE()),"")</f>
        <v>1</v>
      </c>
      <c r="J3" s="131">
        <f t="shared" ref="J3:J8" si="1">VLOOKUP(G3,AvailabilityData,2,FALSE())</f>
        <v>0</v>
      </c>
      <c r="K3" s="131">
        <f t="shared" ref="K3:K8" si="2">I3*J3</f>
        <v>0</v>
      </c>
      <c r="L3" s="113">
        <v>1</v>
      </c>
      <c r="O3" s="477"/>
      <c r="P3" s="477"/>
      <c r="Q3" s="477"/>
    </row>
    <row r="4" spans="1:17" ht="78" x14ac:dyDescent="0.3">
      <c r="A4" s="266" t="str">
        <f>IF(L4=1,"T-SW-"&amp;TEXT(COUNTIF($L$3:L4, "1"), "0"), "")</f>
        <v>T-SW-2</v>
      </c>
      <c r="B4" s="56" t="s">
        <v>10</v>
      </c>
      <c r="C4" s="100" t="s">
        <v>447</v>
      </c>
      <c r="D4" s="220"/>
      <c r="E4" s="185"/>
      <c r="F4" s="141"/>
      <c r="G4" s="155" t="s">
        <v>67</v>
      </c>
      <c r="H4" s="131">
        <f>COUNTIF(G:G,"=Function Available")</f>
        <v>0</v>
      </c>
      <c r="I4" s="131">
        <f t="shared" si="0"/>
        <v>1</v>
      </c>
      <c r="J4" s="131">
        <f t="shared" si="1"/>
        <v>0</v>
      </c>
      <c r="K4" s="131">
        <f t="shared" si="2"/>
        <v>0</v>
      </c>
      <c r="L4" s="113">
        <v>1</v>
      </c>
      <c r="O4" s="477"/>
      <c r="P4" s="477"/>
      <c r="Q4" s="477"/>
    </row>
    <row r="5" spans="1:17" ht="46.8" x14ac:dyDescent="0.3">
      <c r="A5" s="266" t="str">
        <f>IF(L5=1,"T-SW-"&amp;TEXT(COUNTIF($L$3:L5, "1"), "0"), "")</f>
        <v>T-SW-3</v>
      </c>
      <c r="B5" s="56" t="s">
        <v>10</v>
      </c>
      <c r="C5" s="271" t="s">
        <v>448</v>
      </c>
      <c r="D5" s="220"/>
      <c r="E5" s="185"/>
      <c r="F5" s="141"/>
      <c r="G5" s="155" t="s">
        <v>67</v>
      </c>
      <c r="H5" s="131">
        <f>COUNTIF(F:G,"=Function Not Available")</f>
        <v>0</v>
      </c>
      <c r="I5" s="131">
        <f t="shared" si="0"/>
        <v>1</v>
      </c>
      <c r="J5" s="131">
        <f t="shared" si="1"/>
        <v>0</v>
      </c>
      <c r="K5" s="131">
        <f t="shared" si="2"/>
        <v>0</v>
      </c>
      <c r="L5" s="113">
        <v>1</v>
      </c>
      <c r="O5" s="477"/>
      <c r="P5" s="477"/>
      <c r="Q5" s="477"/>
    </row>
    <row r="6" spans="1:17" ht="46.8" x14ac:dyDescent="0.3">
      <c r="A6" s="266" t="str">
        <f>IF(L6=1,"T-SW-"&amp;TEXT(COUNTIF($L$3:L6, "1"), "0"), "")</f>
        <v>T-SW-4</v>
      </c>
      <c r="B6" s="56" t="s">
        <v>10</v>
      </c>
      <c r="C6" s="100" t="s">
        <v>449</v>
      </c>
      <c r="D6" s="164"/>
      <c r="E6" s="185"/>
      <c r="F6" s="141"/>
      <c r="G6" s="155" t="s">
        <v>67</v>
      </c>
      <c r="H6" s="131">
        <f>COUNTIF(G:G,"=Exception")</f>
        <v>0</v>
      </c>
      <c r="I6" s="131">
        <f t="shared" si="0"/>
        <v>1</v>
      </c>
      <c r="J6" s="131">
        <f t="shared" si="1"/>
        <v>0</v>
      </c>
      <c r="K6" s="131">
        <f t="shared" si="2"/>
        <v>0</v>
      </c>
      <c r="L6" s="113">
        <v>1</v>
      </c>
      <c r="O6" s="477"/>
      <c r="P6" s="477"/>
      <c r="Q6" s="477"/>
    </row>
    <row r="7" spans="1:17" ht="30" customHeight="1" x14ac:dyDescent="0.3">
      <c r="A7" s="266" t="str">
        <f>IF(L7=1,"T-SW-"&amp;TEXT(COUNTIF($L$3:L7, "1"), "0"), "")</f>
        <v>T-SW-5</v>
      </c>
      <c r="B7" s="56" t="s">
        <v>10</v>
      </c>
      <c r="C7" s="100" t="s">
        <v>450</v>
      </c>
      <c r="D7" s="164"/>
      <c r="E7" s="185"/>
      <c r="F7" s="141"/>
      <c r="G7" s="155" t="s">
        <v>67</v>
      </c>
      <c r="H7" s="152">
        <f>COUNTIFS(B:B,"=Critical",G:G,"=Select from Drop Down List")</f>
        <v>0</v>
      </c>
      <c r="I7" s="131">
        <f t="shared" si="0"/>
        <v>1</v>
      </c>
      <c r="J7" s="131">
        <f t="shared" si="1"/>
        <v>0</v>
      </c>
      <c r="K7" s="131">
        <f t="shared" si="2"/>
        <v>0</v>
      </c>
      <c r="L7" s="113">
        <v>1</v>
      </c>
    </row>
    <row r="8" spans="1:17" ht="30" customHeight="1" x14ac:dyDescent="0.3">
      <c r="A8" s="266" t="str">
        <f>IF(L8=1,"T-SW-"&amp;TEXT(COUNTIF($L$3:L8, "1"), "0"), "")</f>
        <v>T-SW-6</v>
      </c>
      <c r="B8" s="56" t="s">
        <v>10</v>
      </c>
      <c r="C8" s="272" t="s">
        <v>451</v>
      </c>
      <c r="D8" s="273"/>
      <c r="E8" s="274"/>
      <c r="F8" s="161"/>
      <c r="G8" s="155" t="s">
        <v>67</v>
      </c>
      <c r="H8" s="152">
        <f>COUNTIFS(B:B,"=Critical",G:G,"=Function Available")</f>
        <v>0</v>
      </c>
      <c r="I8" s="131">
        <f t="shared" si="0"/>
        <v>1</v>
      </c>
      <c r="J8" s="131">
        <f t="shared" si="1"/>
        <v>0</v>
      </c>
      <c r="K8" s="131">
        <f t="shared" si="2"/>
        <v>0</v>
      </c>
      <c r="L8" s="113">
        <v>1</v>
      </c>
    </row>
    <row r="9" spans="1:17" x14ac:dyDescent="0.3">
      <c r="A9" s="94"/>
      <c r="B9" s="71"/>
      <c r="C9" s="72" t="s">
        <v>452</v>
      </c>
      <c r="D9" s="276"/>
      <c r="E9" s="195"/>
      <c r="F9" s="151"/>
      <c r="G9" s="432"/>
      <c r="H9" s="152">
        <f>COUNTIFS(B:B,"=Critical",G:G,"=Function Not Available")</f>
        <v>0</v>
      </c>
    </row>
    <row r="10" spans="1:17" ht="30" customHeight="1" x14ac:dyDescent="0.3">
      <c r="A10" s="266" t="str">
        <f>IF(L10=1,"T-SW-"&amp;TEXT(COUNTIF($L$3:L10, "1"), "0"), "")</f>
        <v>T-SW-7</v>
      </c>
      <c r="B10" s="56" t="s">
        <v>10</v>
      </c>
      <c r="C10" s="100" t="s">
        <v>453</v>
      </c>
      <c r="D10" s="101"/>
      <c r="E10" s="185"/>
      <c r="F10" s="155"/>
      <c r="G10" s="155" t="s">
        <v>67</v>
      </c>
      <c r="H10" s="152">
        <f>COUNTIFS(B:B,"=Critical",G:G,"=Exception")</f>
        <v>0</v>
      </c>
      <c r="I10" s="131">
        <f>IF(NOT(ISBLANK($B10)),VLOOKUP($B10,specdata,2,FALSE()),"")</f>
        <v>1</v>
      </c>
      <c r="J10" s="131">
        <f>VLOOKUP(G10,AvailabilityData,2,FALSE())</f>
        <v>0</v>
      </c>
      <c r="K10" s="131">
        <f>I10*J10</f>
        <v>0</v>
      </c>
      <c r="L10" s="113">
        <v>1</v>
      </c>
    </row>
    <row r="11" spans="1:17" ht="90.75" customHeight="1" x14ac:dyDescent="0.3">
      <c r="A11" s="266" t="str">
        <f>IF(L11=1,"T-SW-"&amp;TEXT(COUNTIF($L$3:L11, "1"), "0"), "")</f>
        <v>T-SW-8</v>
      </c>
      <c r="B11" s="56" t="s">
        <v>10</v>
      </c>
      <c r="C11" s="100" t="s">
        <v>454</v>
      </c>
      <c r="D11" s="164"/>
      <c r="E11" s="185"/>
      <c r="F11" s="155"/>
      <c r="G11" s="155" t="s">
        <v>67</v>
      </c>
      <c r="H11" s="156">
        <f>COUNTIFS(B:B,"=Important",G:G,"=Select from Drop Down List")</f>
        <v>20</v>
      </c>
      <c r="I11" s="131">
        <f>IF(NOT(ISBLANK($B11)),VLOOKUP($B11,specdata,2,FALSE()),"")</f>
        <v>1</v>
      </c>
      <c r="J11" s="131">
        <f>VLOOKUP(G11,AvailabilityData,2,FALSE())</f>
        <v>0</v>
      </c>
      <c r="K11" s="131">
        <f>I11*J11</f>
        <v>0</v>
      </c>
      <c r="L11" s="113">
        <v>1</v>
      </c>
    </row>
    <row r="12" spans="1:17" x14ac:dyDescent="0.3">
      <c r="A12" s="94"/>
      <c r="B12" s="71"/>
      <c r="C12" s="72" t="s">
        <v>455</v>
      </c>
      <c r="D12" s="276"/>
      <c r="E12" s="195"/>
      <c r="F12" s="151"/>
      <c r="G12" s="423"/>
      <c r="H12" s="156">
        <f>COUNTIFS(B:B,"=Important",G:G,"=Function Available")</f>
        <v>0</v>
      </c>
    </row>
    <row r="13" spans="1:17" ht="30" customHeight="1" x14ac:dyDescent="0.3">
      <c r="A13" s="266" t="str">
        <f>IF(L13=1,"T-SW-"&amp;TEXT(COUNTIF($L$3:L13, "1"), "0"), "")</f>
        <v>T-SW-9</v>
      </c>
      <c r="B13" s="108" t="s">
        <v>10</v>
      </c>
      <c r="C13" s="278" t="s">
        <v>456</v>
      </c>
      <c r="D13" s="279"/>
      <c r="E13" s="182"/>
      <c r="F13" s="153"/>
      <c r="G13" s="280" t="s">
        <v>67</v>
      </c>
      <c r="H13" s="156">
        <f>COUNTIFS(B:B,"=Important",G:G,"=Function Not Available")</f>
        <v>0</v>
      </c>
      <c r="I13" s="131">
        <f>IF(NOT(ISBLANK($B13)),VLOOKUP($B13,specdata,2,FALSE()),"")</f>
        <v>1</v>
      </c>
      <c r="J13" s="131">
        <f>VLOOKUP(G13,AvailabilityData,2,FALSE())</f>
        <v>0</v>
      </c>
      <c r="K13" s="131">
        <f>I13*J13</f>
        <v>0</v>
      </c>
      <c r="L13" s="113">
        <v>1</v>
      </c>
    </row>
    <row r="14" spans="1:17" ht="62.4" x14ac:dyDescent="0.3">
      <c r="A14" s="266" t="str">
        <f>IF(L14=1,"T-SW-"&amp;TEXT(COUNTIF($L$3:L14, "1"), "0"), "")</f>
        <v>T-SW-10</v>
      </c>
      <c r="B14" s="56" t="s">
        <v>10</v>
      </c>
      <c r="C14" s="100" t="s">
        <v>457</v>
      </c>
      <c r="D14" s="101"/>
      <c r="E14" s="185"/>
      <c r="F14" s="155"/>
      <c r="G14" s="281" t="s">
        <v>67</v>
      </c>
      <c r="H14" s="156">
        <f>COUNTIFS(B:B,"=Important",G:G,"=Exception")</f>
        <v>0</v>
      </c>
      <c r="I14" s="131">
        <f>IF(NOT(ISBLANK($B14)),VLOOKUP($B14,specdata,2,FALSE()),"")</f>
        <v>1</v>
      </c>
      <c r="J14" s="131">
        <f>VLOOKUP(G14,AvailabilityData,2,FALSE())</f>
        <v>0</v>
      </c>
      <c r="K14" s="131">
        <f>I14*J14</f>
        <v>0</v>
      </c>
      <c r="L14" s="113">
        <v>1</v>
      </c>
    </row>
    <row r="15" spans="1:17" ht="30" customHeight="1" x14ac:dyDescent="0.3">
      <c r="A15" s="266" t="str">
        <f>IF(L15=1,"T-SW-"&amp;TEXT(COUNTIF($L$3:L15, "1"), "0"), "")</f>
        <v>T-SW-11</v>
      </c>
      <c r="B15" s="64" t="s">
        <v>10</v>
      </c>
      <c r="C15" s="272" t="s">
        <v>458</v>
      </c>
      <c r="D15" s="273"/>
      <c r="E15" s="274"/>
      <c r="F15" s="275"/>
      <c r="G15" s="155" t="s">
        <v>67</v>
      </c>
      <c r="H15" s="157">
        <f>COUNTIFS(B:B,"=Informational",G:G,"=Select from Drop Down List")</f>
        <v>0</v>
      </c>
      <c r="I15" s="131">
        <f>IF(NOT(ISBLANK($B15)),VLOOKUP($B15,specdata,2,FALSE()),"")</f>
        <v>1</v>
      </c>
      <c r="J15" s="131">
        <f>VLOOKUP(G15,AvailabilityData,2,FALSE())</f>
        <v>0</v>
      </c>
      <c r="K15" s="131">
        <f>I15*J15</f>
        <v>0</v>
      </c>
      <c r="L15" s="113">
        <v>1</v>
      </c>
    </row>
    <row r="16" spans="1:17" ht="30" customHeight="1" x14ac:dyDescent="0.3">
      <c r="A16" s="94"/>
      <c r="B16" s="71"/>
      <c r="C16" s="72" t="s">
        <v>459</v>
      </c>
      <c r="D16" s="276"/>
      <c r="E16" s="195"/>
      <c r="F16" s="151"/>
      <c r="G16" s="423"/>
      <c r="H16" s="157">
        <f>COUNTIFS(B:B,"=Informational",G:G,"=Function Available")</f>
        <v>0</v>
      </c>
    </row>
    <row r="17" spans="1:12" ht="46.8" x14ac:dyDescent="0.3">
      <c r="A17" s="266" t="str">
        <f>IF(L17=1,"T-SW-"&amp;TEXT(COUNTIF($L$3:L17, "1"), "0"), "")</f>
        <v>T-SW-12</v>
      </c>
      <c r="B17" s="56" t="s">
        <v>10</v>
      </c>
      <c r="C17" s="100" t="s">
        <v>460</v>
      </c>
      <c r="D17" s="164"/>
      <c r="E17" s="185"/>
      <c r="F17" s="155"/>
      <c r="G17" s="155" t="s">
        <v>67</v>
      </c>
      <c r="H17" s="157">
        <f>COUNTIFS(B:B,"=Informational",G:G,"=Function Not Available")</f>
        <v>0</v>
      </c>
      <c r="I17" s="131">
        <f>IF(NOT(ISBLANK($B17)),VLOOKUP($B17,specdata,2,FALSE()),"")</f>
        <v>1</v>
      </c>
      <c r="J17" s="131">
        <f>VLOOKUP(G17,AvailabilityData,2,FALSE())</f>
        <v>0</v>
      </c>
      <c r="K17" s="131">
        <f>I17*J17</f>
        <v>0</v>
      </c>
      <c r="L17" s="113">
        <v>1</v>
      </c>
    </row>
    <row r="18" spans="1:12" ht="30" customHeight="1" x14ac:dyDescent="0.3">
      <c r="A18" s="266" t="str">
        <f>IF(L18=1,"T-SW-"&amp;TEXT(COUNTIF($L$3:L18, "1"), "0"), "")</f>
        <v>T-SW-13</v>
      </c>
      <c r="B18" s="56" t="s">
        <v>10</v>
      </c>
      <c r="C18" s="100" t="s">
        <v>461</v>
      </c>
      <c r="D18" s="164"/>
      <c r="E18" s="185"/>
      <c r="F18" s="155"/>
      <c r="G18" s="155" t="s">
        <v>67</v>
      </c>
      <c r="H18" s="157">
        <f>COUNTIFS(B:B,"=Informational",G:G,"=Exception")</f>
        <v>0</v>
      </c>
      <c r="I18" s="131">
        <f>IF(NOT(ISBLANK($B18)),VLOOKUP($B18,specdata,2,FALSE()),"")</f>
        <v>1</v>
      </c>
      <c r="J18" s="131">
        <f>VLOOKUP(G18,AvailabilityData,2,FALSE())</f>
        <v>0</v>
      </c>
      <c r="K18" s="131">
        <f>I18*J18</f>
        <v>0</v>
      </c>
      <c r="L18" s="113">
        <v>1</v>
      </c>
    </row>
    <row r="19" spans="1:12" ht="31.2" x14ac:dyDescent="0.3">
      <c r="A19" s="266" t="str">
        <f>IF(L19=1,"T-SW-"&amp;TEXT(COUNTIF($L$3:L19, "1"), "0"), "")</f>
        <v>T-SW-14</v>
      </c>
      <c r="B19" s="56" t="s">
        <v>10</v>
      </c>
      <c r="C19" s="100" t="s">
        <v>462</v>
      </c>
      <c r="D19" s="164"/>
      <c r="E19" s="185"/>
      <c r="F19" s="155"/>
      <c r="G19" s="155" t="s">
        <v>67</v>
      </c>
      <c r="H19" s="433"/>
      <c r="I19" s="131">
        <f>IF(NOT(ISBLANK($B19)),VLOOKUP($B19,specdata,2,FALSE()),"")</f>
        <v>1</v>
      </c>
      <c r="J19" s="131">
        <f>VLOOKUP(G19,AvailabilityData,2,FALSE())</f>
        <v>0</v>
      </c>
      <c r="K19" s="131">
        <f>I19*J19</f>
        <v>0</v>
      </c>
      <c r="L19" s="113">
        <v>1</v>
      </c>
    </row>
    <row r="20" spans="1:12" ht="30" customHeight="1" x14ac:dyDescent="0.3">
      <c r="A20" s="266" t="str">
        <f>IF(L20=1,"T-SW-"&amp;TEXT(COUNTIF($L$3:L20, "1"), "0"), "")</f>
        <v>T-SW-15</v>
      </c>
      <c r="B20" s="56" t="s">
        <v>10</v>
      </c>
      <c r="C20" s="100" t="s">
        <v>463</v>
      </c>
      <c r="D20" s="164"/>
      <c r="E20" s="185"/>
      <c r="F20" s="155"/>
      <c r="G20" s="155" t="s">
        <v>67</v>
      </c>
      <c r="H20" s="433"/>
      <c r="I20" s="131">
        <f>IF(NOT(ISBLANK($B20)),VLOOKUP($B20,specdata,2,FALSE()),"")</f>
        <v>1</v>
      </c>
      <c r="J20" s="131">
        <f>VLOOKUP(G20,AvailabilityData,2,FALSE())</f>
        <v>0</v>
      </c>
      <c r="K20" s="131">
        <f>I20*J20</f>
        <v>0</v>
      </c>
      <c r="L20" s="113">
        <v>1</v>
      </c>
    </row>
    <row r="21" spans="1:12" ht="35.25" customHeight="1" x14ac:dyDescent="0.3">
      <c r="A21" s="94"/>
      <c r="B21" s="71"/>
      <c r="C21" s="282" t="s">
        <v>464</v>
      </c>
      <c r="D21" s="276"/>
      <c r="E21" s="195"/>
      <c r="F21" s="151"/>
      <c r="G21" s="423"/>
      <c r="H21" s="157"/>
    </row>
    <row r="22" spans="1:12" ht="30" customHeight="1" x14ac:dyDescent="0.3">
      <c r="A22" s="266" t="str">
        <f>IF(L22=1,"T-SW-"&amp;TEXT(COUNTIF($L$3:L22, "1"), "0"), "")</f>
        <v>T-SW-16</v>
      </c>
      <c r="B22" s="108" t="s">
        <v>10</v>
      </c>
      <c r="C22" s="283" t="s">
        <v>465</v>
      </c>
      <c r="D22" s="284"/>
      <c r="E22" s="182"/>
      <c r="F22" s="153"/>
      <c r="G22" s="153" t="s">
        <v>67</v>
      </c>
      <c r="H22" s="157"/>
      <c r="I22" s="131">
        <f>IF(NOT(ISBLANK($B22)),VLOOKUP($B22,specdata,2,FALSE()),"")</f>
        <v>1</v>
      </c>
      <c r="J22" s="131">
        <f>VLOOKUP(G22,AvailabilityData,2,FALSE())</f>
        <v>0</v>
      </c>
      <c r="K22" s="131">
        <f>I22*J22</f>
        <v>0</v>
      </c>
      <c r="L22" s="113">
        <v>1</v>
      </c>
    </row>
    <row r="23" spans="1:12" ht="30" customHeight="1" x14ac:dyDescent="0.3">
      <c r="A23" s="266" t="str">
        <f>IF(L23=1,"T-SW-"&amp;TEXT(COUNTIF($L$3:L23, "1"), "0"), "")</f>
        <v>T-SW-17</v>
      </c>
      <c r="B23" s="108" t="s">
        <v>10</v>
      </c>
      <c r="C23" s="285" t="s">
        <v>466</v>
      </c>
      <c r="D23" s="220"/>
      <c r="E23" s="185"/>
      <c r="F23" s="155"/>
      <c r="G23" s="155" t="s">
        <v>67</v>
      </c>
      <c r="H23" s="157"/>
      <c r="I23" s="131">
        <f>IF(NOT(ISBLANK($B23)),VLOOKUP($B23,specdata,2,FALSE()),"")</f>
        <v>1</v>
      </c>
      <c r="J23" s="131">
        <f>VLOOKUP(G23,AvailabilityData,2,FALSE())</f>
        <v>0</v>
      </c>
      <c r="K23" s="131">
        <f>I23*J23</f>
        <v>0</v>
      </c>
      <c r="L23" s="113">
        <v>1</v>
      </c>
    </row>
    <row r="24" spans="1:12" ht="30" customHeight="1" x14ac:dyDescent="0.3">
      <c r="A24" s="266" t="str">
        <f>IF(L24=1,"T-SW-"&amp;TEXT(COUNTIF($L$3:L24, "1"), "0"), "")</f>
        <v>T-SW-18</v>
      </c>
      <c r="B24" s="56" t="s">
        <v>10</v>
      </c>
      <c r="C24" s="285" t="s">
        <v>467</v>
      </c>
      <c r="D24" s="220"/>
      <c r="E24" s="185"/>
      <c r="F24" s="155"/>
      <c r="G24" s="155" t="s">
        <v>67</v>
      </c>
      <c r="H24" s="157"/>
      <c r="I24" s="131">
        <f>IF(NOT(ISBLANK($B24)),VLOOKUP($B24,specdata,2,FALSE()),"")</f>
        <v>1</v>
      </c>
      <c r="J24" s="131">
        <f>VLOOKUP(G24,AvailabilityData,2,FALSE())</f>
        <v>0</v>
      </c>
      <c r="K24" s="131">
        <f>I24*J24</f>
        <v>0</v>
      </c>
      <c r="L24" s="113">
        <v>1</v>
      </c>
    </row>
    <row r="25" spans="1:12" ht="30" customHeight="1" x14ac:dyDescent="0.3">
      <c r="A25" s="266" t="str">
        <f>IF(L25=1,"T-SW-"&amp;TEXT(COUNTIF($L$3:L25, "1"), "0"), "")</f>
        <v>T-SW-19</v>
      </c>
      <c r="B25" s="56" t="s">
        <v>10</v>
      </c>
      <c r="C25" s="285" t="s">
        <v>468</v>
      </c>
      <c r="D25" s="164"/>
      <c r="E25" s="185"/>
      <c r="F25" s="155"/>
      <c r="G25" s="155" t="s">
        <v>67</v>
      </c>
      <c r="H25" s="157"/>
      <c r="I25" s="131">
        <f>IF(NOT(ISBLANK($B25)),VLOOKUP($B25,specdata,2,FALSE()),"")</f>
        <v>1</v>
      </c>
      <c r="J25" s="131">
        <f>VLOOKUP(G25,AvailabilityData,2,FALSE())</f>
        <v>0</v>
      </c>
      <c r="K25" s="131">
        <f>I25*J25</f>
        <v>0</v>
      </c>
      <c r="L25" s="113">
        <v>1</v>
      </c>
    </row>
    <row r="26" spans="1:12" ht="30" customHeight="1" x14ac:dyDescent="0.3">
      <c r="A26" s="266" t="str">
        <f>IF(L26=1,"T-SW-"&amp;TEXT(COUNTIF($L$3:L26, "1"), "0"), "")</f>
        <v>T-SW-20</v>
      </c>
      <c r="B26" s="56" t="s">
        <v>10</v>
      </c>
      <c r="C26" s="285" t="s">
        <v>469</v>
      </c>
      <c r="D26" s="164"/>
      <c r="E26" s="185"/>
      <c r="F26" s="155"/>
      <c r="G26" s="155" t="s">
        <v>67</v>
      </c>
      <c r="H26" s="157"/>
      <c r="I26" s="131">
        <f>IF(NOT(ISBLANK($B26)),VLOOKUP($B26,specdata,2,FALSE()),"")</f>
        <v>1</v>
      </c>
      <c r="J26" s="131">
        <f>VLOOKUP(G26,AvailabilityData,2,FALSE())</f>
        <v>0</v>
      </c>
      <c r="K26" s="131">
        <f>I26*J26</f>
        <v>0</v>
      </c>
      <c r="L26" s="113">
        <v>1</v>
      </c>
    </row>
    <row r="27" spans="1:12" ht="30" customHeight="1" x14ac:dyDescent="0.3">
      <c r="C27" s="204"/>
      <c r="D27" s="202"/>
      <c r="H27" s="157"/>
    </row>
    <row r="28" spans="1:12" ht="30" customHeight="1" x14ac:dyDescent="0.3"/>
    <row r="29" spans="1:12" ht="30" customHeight="1" x14ac:dyDescent="0.3">
      <c r="C29" s="204"/>
      <c r="D29" s="227"/>
    </row>
    <row r="30" spans="1:12" ht="30" customHeight="1" x14ac:dyDescent="0.3">
      <c r="C30" s="204"/>
      <c r="D30" s="227"/>
    </row>
    <row r="31" spans="1:12" ht="30" customHeight="1" x14ac:dyDescent="0.3">
      <c r="C31" s="204"/>
      <c r="D31" s="227"/>
    </row>
    <row r="32" spans="1:12" ht="30" customHeight="1" x14ac:dyDescent="0.3">
      <c r="C32" s="204"/>
      <c r="D32" s="227"/>
    </row>
    <row r="33" spans="3:4" ht="30" customHeight="1" x14ac:dyDescent="0.3">
      <c r="C33" s="204"/>
      <c r="D33" s="227"/>
    </row>
    <row r="34" spans="3:4" ht="30" customHeight="1" x14ac:dyDescent="0.3">
      <c r="C34" s="204"/>
      <c r="D34" s="227"/>
    </row>
    <row r="35" spans="3:4" ht="30" customHeight="1" x14ac:dyDescent="0.3">
      <c r="C35" s="204"/>
      <c r="D35" s="227"/>
    </row>
    <row r="36" spans="3:4" ht="30" customHeight="1" x14ac:dyDescent="0.3">
      <c r="C36" s="204"/>
      <c r="D36" s="227"/>
    </row>
    <row r="37" spans="3:4" ht="30" customHeight="1" x14ac:dyDescent="0.3">
      <c r="C37" s="204"/>
      <c r="D37" s="202"/>
    </row>
    <row r="38" spans="3:4" ht="30" customHeight="1" x14ac:dyDescent="0.3">
      <c r="C38" s="204"/>
      <c r="D38" s="202"/>
    </row>
    <row r="39" spans="3:4" ht="30" customHeight="1" x14ac:dyDescent="0.3">
      <c r="C39" s="204"/>
      <c r="D39" s="202"/>
    </row>
    <row r="40" spans="3:4" ht="30" customHeight="1" x14ac:dyDescent="0.3">
      <c r="C40" s="204"/>
      <c r="D40" s="202"/>
    </row>
    <row r="41" spans="3:4" ht="30" customHeight="1" x14ac:dyDescent="0.3">
      <c r="C41" s="204"/>
      <c r="D41" s="227"/>
    </row>
    <row r="42" spans="3:4" ht="30" customHeight="1" x14ac:dyDescent="0.3">
      <c r="C42" s="204"/>
      <c r="D42" s="227"/>
    </row>
    <row r="43" spans="3:4" ht="30" customHeight="1" x14ac:dyDescent="0.3">
      <c r="C43" s="204"/>
      <c r="D43" s="227"/>
    </row>
    <row r="44" spans="3:4" ht="30" customHeight="1" x14ac:dyDescent="0.3">
      <c r="C44" s="204"/>
      <c r="D44" s="227"/>
    </row>
    <row r="45" spans="3:4" ht="30" customHeight="1" x14ac:dyDescent="0.3">
      <c r="C45" s="204"/>
      <c r="D45" s="227"/>
    </row>
    <row r="46" spans="3:4" ht="30" customHeight="1" x14ac:dyDescent="0.3">
      <c r="C46" s="204"/>
      <c r="D46" s="227"/>
    </row>
    <row r="47" spans="3:4" ht="30" customHeight="1" x14ac:dyDescent="0.3">
      <c r="C47" s="204"/>
      <c r="D47" s="227"/>
    </row>
    <row r="48" spans="3:4" ht="30" customHeight="1" x14ac:dyDescent="0.3">
      <c r="C48" s="204"/>
      <c r="D48" s="227"/>
    </row>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45"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59.25" customHeight="1" x14ac:dyDescent="0.3"/>
  </sheetData>
  <sheetProtection algorithmName="SHA-512" hashValue="xpmMIk5xHDum7mk+TixjQb2u2DY88ZzAuFCLF18pH+ifNHFfkHvW3Qz4pzTthTsmOW3XbP621VPUsd0DaD3IMw==" saltValue="RLXlEN9pDDczNsBYoG2N7g==" spinCount="100000" sheet="1" objects="1" scenarios="1"/>
  <mergeCells count="1">
    <mergeCell ref="O3:Q6"/>
  </mergeCells>
  <conditionalFormatting sqref="B1:B2">
    <cfRule type="cellIs" dxfId="44" priority="8" operator="equal">
      <formula>"Mandatory"</formula>
    </cfRule>
  </conditionalFormatting>
  <conditionalFormatting sqref="B1:B1048576">
    <cfRule type="cellIs" dxfId="43" priority="2" operator="equal">
      <formula>"Informational"</formula>
    </cfRule>
    <cfRule type="cellIs" dxfId="42" priority="3" operator="equal">
      <formula>"Critical"</formula>
    </cfRule>
    <cfRule type="cellIs" dxfId="41" priority="4" operator="equal">
      <formula>"Not Needed"</formula>
    </cfRule>
  </conditionalFormatting>
  <conditionalFormatting sqref="B3:B26">
    <cfRule type="cellIs" dxfId="40" priority="6" operator="equal">
      <formula>"Highly Advantageous"</formula>
    </cfRule>
    <cfRule type="cellIs" dxfId="39" priority="7" operator="equal">
      <formula>"Extremely Advantageous"</formula>
    </cfRule>
  </conditionalFormatting>
  <conditionalFormatting sqref="G3:G8 G10:G11 G13:G15 G17:G20 G22:G26">
    <cfRule type="cellIs" dxfId="38" priority="5" operator="equal">
      <formula>"Select from Drop Down List"</formula>
    </cfRule>
  </conditionalFormatting>
  <dataValidations count="2">
    <dataValidation type="list" allowBlank="1" showInputMessage="1" showErrorMessage="1" errorTitle="Invalid specification type" error="Please enter a Specification type from the drop-down list." sqref="B3:B26" xr:uid="{00000000-0002-0000-0800-000000000000}">
      <formula1>SpecType</formula1>
      <formula2>0</formula2>
    </dataValidation>
    <dataValidation type="list" allowBlank="1" showInputMessage="1" showErrorMessage="1" sqref="G3:G8 G10:G11 G13:G15 G17:G20 G22:G26" xr:uid="{00000000-0002-0000-0800-000001000000}">
      <formula1>Availability</formula1>
      <formula2>0</formula2>
    </dataValidation>
  </dataValidations>
  <pageMargins left="0.25" right="0.25" top="0.75" bottom="0.75" header="0.3" footer="0.3"/>
  <pageSetup fitToHeight="0" orientation="landscape" horizontalDpi="300" verticalDpi="300"/>
  <headerFooter>
    <oddHeader>&amp;C&amp;"Arial,Bold"City of Staunton VA
Infrastructure Functional Requirements&amp;R&amp;"Arial,Bold"&amp;A</oddHeader>
    <oddFooter>&amp;L&amp;"Arial,Bold"&amp;10Federal Engineering, June 2024 ©&amp;R&amp;"Arial,Bold"&amp;10&amp;P of &amp;N</oddFooter>
  </headerFooter>
</worksheet>
</file>

<file path=docProps/app.xml><?xml version="1.0" encoding="utf-8"?>
<Properties xmlns="http://schemas.openxmlformats.org/officeDocument/2006/extended-properties" xmlns:vt="http://schemas.openxmlformats.org/officeDocument/2006/docPropsVTypes">
  <Template/>
  <TotalTime>39</TotalTime>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Evaluation Overview</vt:lpstr>
      <vt:lpstr>Support Data</vt:lpstr>
      <vt:lpstr>Removed</vt:lpstr>
      <vt:lpstr>Instructions</vt:lpstr>
      <vt:lpstr>General</vt:lpstr>
      <vt:lpstr>Cloud</vt:lpstr>
      <vt:lpstr>Premise</vt:lpstr>
      <vt:lpstr>Hardware</vt:lpstr>
      <vt:lpstr>Software</vt:lpstr>
      <vt:lpstr>Backup</vt:lpstr>
      <vt:lpstr>Client Devices</vt:lpstr>
      <vt:lpstr>Hardware Services</vt:lpstr>
      <vt:lpstr>Security</vt:lpstr>
      <vt:lpstr>Directory Services</vt:lpstr>
      <vt:lpstr>Auditing</vt:lpstr>
      <vt:lpstr>Terminology</vt:lpstr>
      <vt:lpstr>Template radio buttons</vt:lpstr>
      <vt:lpstr>Availability</vt:lpstr>
      <vt:lpstr>Availability1</vt:lpstr>
      <vt:lpstr>AvailabilityData</vt:lpstr>
      <vt:lpstr>specdata</vt:lpstr>
      <vt:lpstr>SpecType</vt:lpstr>
      <vt:lpstr>Yes_No</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Mesaros</dc:creator>
  <dc:description/>
  <cp:lastModifiedBy>Donald Doepke</cp:lastModifiedBy>
  <cp:revision>9</cp:revision>
  <dcterms:created xsi:type="dcterms:W3CDTF">2008-06-02T12:59:48Z</dcterms:created>
  <dcterms:modified xsi:type="dcterms:W3CDTF">2026-02-06T16:33:14Z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0x010100FF2A575556DA2D488AA206FBB96EAB14</vt:lpwstr>
  </property>
</Properties>
</file>